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tabRatio="713" activeTab="4"/>
  </bookViews>
  <sheets>
    <sheet name="Players" sheetId="1" r:id="rId1"/>
    <sheet name="Results" sheetId="2" r:id="rId2"/>
    <sheet name="Preliminary" sheetId="3" r:id="rId3"/>
    <sheet name="Thirdfinals" sheetId="4" r:id="rId4"/>
    <sheet name="Final" sheetId="5" r:id="rId5"/>
    <sheet name="Stats" sheetId="6" r:id="rId6"/>
    <sheet name="Knopki" sheetId="7" r:id="rId7"/>
    <sheet name="by Sum" sheetId="8" r:id="rId8"/>
    <sheet name="by Positive" sheetId="9" r:id="rId9"/>
    <sheet name="by Negativ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Victor</author>
  </authors>
  <commentList>
    <comment ref="G1" authorId="0">
      <text>
        <r>
          <rPr>
            <b/>
            <sz val="10"/>
            <rFont val="Tahoma"/>
            <family val="0"/>
          </rPr>
          <t>Victor:</t>
        </r>
        <r>
          <rPr>
            <sz val="10"/>
            <rFont val="Tahoma"/>
            <family val="0"/>
          </rPr>
          <t xml:space="preserve">
as   (A - F)
</t>
        </r>
      </text>
    </comment>
  </commentList>
</comments>
</file>

<file path=xl/comments2.xml><?xml version="1.0" encoding="utf-8"?>
<comments xmlns="http://schemas.openxmlformats.org/spreadsheetml/2006/main">
  <authors>
    <author>Alex Pokras</author>
  </authors>
  <commentList>
    <comment ref="AE5" authorId="0">
      <text>
        <r>
          <rPr>
            <sz val="10"/>
            <rFont val="Tahoma"/>
            <family val="2"/>
          </rPr>
          <t>Сумма баллов набранных в 
итоге участниками данной игры</t>
        </r>
      </text>
    </comment>
  </commentList>
</comments>
</file>

<file path=xl/comments6.xml><?xml version="1.0" encoding="utf-8"?>
<comments xmlns="http://schemas.openxmlformats.org/spreadsheetml/2006/main">
  <authors>
    <author>Alex Pokras</author>
  </authors>
  <commentList>
    <comment ref="AB5" authorId="0">
      <text>
        <r>
          <rPr>
            <b/>
            <sz val="10"/>
            <rFont val="Tahoma"/>
            <family val="2"/>
          </rPr>
          <t xml:space="preserve">Статистическая информация: </t>
        </r>
        <r>
          <rPr>
            <sz val="10"/>
            <rFont val="Tahoma"/>
            <family val="2"/>
          </rPr>
          <t>сумма баллов, набранных соперниками данного игрока</t>
        </r>
      </text>
    </comment>
    <comment ref="AA5" authorId="0">
      <text>
        <r>
          <rPr>
            <b/>
            <sz val="10"/>
            <rFont val="Tahoma"/>
            <family val="2"/>
          </rPr>
          <t xml:space="preserve">Статистическая информация: </t>
        </r>
        <r>
          <rPr>
            <sz val="10"/>
            <rFont val="Tahoma"/>
            <family val="2"/>
          </rPr>
          <t>сумма рейтингов игр, в которых участвовал  данный игрок</t>
        </r>
      </text>
    </comment>
  </commentList>
</comments>
</file>

<file path=xl/comments8.xml><?xml version="1.0" encoding="utf-8"?>
<comments xmlns="http://schemas.openxmlformats.org/spreadsheetml/2006/main">
  <authors>
    <author>Victor</author>
  </authors>
  <commentList>
    <comment ref="G1" authorId="0">
      <text>
        <r>
          <rPr>
            <b/>
            <sz val="10"/>
            <rFont val="Tahoma"/>
            <family val="0"/>
          </rPr>
          <t>Victor:</t>
        </r>
        <r>
          <rPr>
            <sz val="10"/>
            <rFont val="Tahoma"/>
            <family val="0"/>
          </rPr>
          <t xml:space="preserve">
 (A - F ) .  Make sence only assuming that average difficulty of 8  themes was the same for each of 18 games.
</t>
        </r>
      </text>
    </comment>
  </commentList>
</comments>
</file>

<file path=xl/comments9.xml><?xml version="1.0" encoding="utf-8"?>
<comments xmlns="http://schemas.openxmlformats.org/spreadsheetml/2006/main">
  <authors>
    <author>Victor</author>
  </authors>
  <commentList>
    <comment ref="G1" authorId="0">
      <text>
        <r>
          <rPr>
            <b/>
            <sz val="10"/>
            <rFont val="Tahoma"/>
            <family val="0"/>
          </rPr>
          <t>Victor:</t>
        </r>
        <r>
          <rPr>
            <sz val="10"/>
            <rFont val="Tahoma"/>
            <family val="0"/>
          </rPr>
          <t xml:space="preserve">
as A - G .    Shows a player gaining (loosing) through strategy as well as by knowledge.
</t>
        </r>
      </text>
    </comment>
  </commentList>
</comments>
</file>

<file path=xl/sharedStrings.xml><?xml version="1.0" encoding="utf-8"?>
<sst xmlns="http://schemas.openxmlformats.org/spreadsheetml/2006/main" count="363" uniqueCount="90">
  <si>
    <t>Ставка</t>
  </si>
  <si>
    <t>Финал</t>
  </si>
  <si>
    <t>Игра</t>
  </si>
  <si>
    <r>
      <t xml:space="preserve">Игрок № </t>
    </r>
    <r>
      <rPr>
        <b/>
        <sz val="12"/>
        <rFont val="Tahoma"/>
        <family val="2"/>
      </rPr>
      <t>1</t>
    </r>
  </si>
  <si>
    <r>
      <t xml:space="preserve">Игрок № </t>
    </r>
    <r>
      <rPr>
        <b/>
        <sz val="12"/>
        <rFont val="Tahoma"/>
        <family val="2"/>
      </rPr>
      <t>2</t>
    </r>
  </si>
  <si>
    <r>
      <t xml:space="preserve">Игрок № </t>
    </r>
    <r>
      <rPr>
        <b/>
        <sz val="12"/>
        <rFont val="Tahoma"/>
        <family val="2"/>
      </rPr>
      <t>3</t>
    </r>
  </si>
  <si>
    <r>
      <t xml:space="preserve">Игрок № </t>
    </r>
    <r>
      <rPr>
        <b/>
        <sz val="12"/>
        <rFont val="Tahoma"/>
        <family val="2"/>
      </rPr>
      <t>4</t>
    </r>
  </si>
  <si>
    <t>Результаты</t>
  </si>
  <si>
    <t>Участник</t>
  </si>
  <si>
    <t>Очки</t>
  </si>
  <si>
    <t>Предварительный этап</t>
  </si>
  <si>
    <t>Своя Игра</t>
  </si>
  <si>
    <t>Тема № 1</t>
  </si>
  <si>
    <t>Тема № 2</t>
  </si>
  <si>
    <t>Тема № 3</t>
  </si>
  <si>
    <t>Тема № 4</t>
  </si>
  <si>
    <t>Тема № 5</t>
  </si>
  <si>
    <t>Тема № 6</t>
  </si>
  <si>
    <t>Тема № 7</t>
  </si>
  <si>
    <t>Тема № 8</t>
  </si>
  <si>
    <t>Тема № 9</t>
  </si>
  <si>
    <t>Тема № 10</t>
  </si>
  <si>
    <t>Тема № 12</t>
  </si>
  <si>
    <t>Третьфиналы</t>
  </si>
  <si>
    <t>1 тур</t>
  </si>
  <si>
    <t>2 тур</t>
  </si>
  <si>
    <t>3 тур</t>
  </si>
  <si>
    <t>Сумма</t>
  </si>
  <si>
    <t>Тема № 11</t>
  </si>
  <si>
    <t>Тема № 13</t>
  </si>
  <si>
    <t>Тема № 14</t>
  </si>
  <si>
    <t>Тема № 15</t>
  </si>
  <si>
    <t>Тема № 16</t>
  </si>
  <si>
    <t>Тема №15</t>
  </si>
  <si>
    <t>Чемпионат Торонтского Клуба по "Своей Игре"</t>
  </si>
  <si>
    <t>Место</t>
  </si>
  <si>
    <t>Предварительные игры</t>
  </si>
  <si>
    <t>Треть-финалы</t>
  </si>
  <si>
    <t>Островская</t>
  </si>
  <si>
    <t>Курант</t>
  </si>
  <si>
    <t>Львович</t>
  </si>
  <si>
    <t>Покрас</t>
  </si>
  <si>
    <t>Потенко</t>
  </si>
  <si>
    <t>Зильберштейн</t>
  </si>
  <si>
    <t>Папичев</t>
  </si>
  <si>
    <t>Депутович</t>
  </si>
  <si>
    <t>Петренко</t>
  </si>
  <si>
    <t>Вайсман</t>
  </si>
  <si>
    <t>Дейгин</t>
  </si>
  <si>
    <t>Демчук</t>
  </si>
  <si>
    <t>Бершадский</t>
  </si>
  <si>
    <t>Иванов</t>
  </si>
  <si>
    <t>Амельченков</t>
  </si>
  <si>
    <t>Заплахов</t>
  </si>
  <si>
    <t>Маликов</t>
  </si>
  <si>
    <t>Копылев</t>
  </si>
  <si>
    <t>Копылева</t>
  </si>
  <si>
    <t>Юшин</t>
  </si>
  <si>
    <t>Гройсман</t>
  </si>
  <si>
    <t>Баранова</t>
  </si>
  <si>
    <t>Федянина</t>
  </si>
  <si>
    <t>Цукерштейн</t>
  </si>
  <si>
    <t>Соперники</t>
  </si>
  <si>
    <t>Игры</t>
  </si>
  <si>
    <t>Рейтинг игры</t>
  </si>
  <si>
    <t>Статистика предварительных игр</t>
  </si>
  <si>
    <t>Статистика по кнопкам</t>
  </si>
  <si>
    <t>Игрок № 1</t>
  </si>
  <si>
    <t>Игрок № 2</t>
  </si>
  <si>
    <t>Игрок № 3</t>
  </si>
  <si>
    <t>Игрок № 4</t>
  </si>
  <si>
    <t>Баллы</t>
  </si>
  <si>
    <t>Rank by Sum</t>
  </si>
  <si>
    <t>Player</t>
  </si>
  <si>
    <t>Positive</t>
  </si>
  <si>
    <t>Negative</t>
  </si>
  <si>
    <t>Sum</t>
  </si>
  <si>
    <t>Place</t>
  </si>
  <si>
    <t>"Al Gore  Luck"</t>
  </si>
  <si>
    <t>On the Bush side.</t>
  </si>
  <si>
    <t>More like Al Gore</t>
  </si>
  <si>
    <t>&lt;--- The law of Luck preservation  :-)</t>
  </si>
  <si>
    <t>Rank by (+)</t>
  </si>
  <si>
    <t>"Coolness"</t>
  </si>
  <si>
    <t>Player is way  to jumpy with the button and does not consider the game situation</t>
  </si>
  <si>
    <t xml:space="preserve">Player does not call a potentially wrong answer. Fast enough to judge it. </t>
  </si>
  <si>
    <t>Rank by (-)</t>
  </si>
  <si>
    <t>"Generocity"</t>
  </si>
  <si>
    <t>"No-risk"  player  aimed at preservation of the points earned</t>
  </si>
  <si>
    <t>Confident  player willing to risk  to win even more points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</si>
</sst>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8"/>
      <name val="Tahoma"/>
      <family val="2"/>
    </font>
    <font>
      <sz val="14"/>
      <name val="Arial"/>
      <family val="0"/>
    </font>
    <font>
      <sz val="14"/>
      <color indexed="18"/>
      <name val="Tahoma"/>
      <family val="2"/>
    </font>
    <font>
      <sz val="14"/>
      <name val="Tahoma"/>
      <family val="2"/>
    </font>
    <font>
      <b/>
      <sz val="14"/>
      <color indexed="56"/>
      <name val="Tahoma"/>
      <family val="2"/>
    </font>
    <font>
      <b/>
      <sz val="13"/>
      <color indexed="18"/>
      <name val="Tahoma"/>
      <family val="2"/>
    </font>
    <font>
      <sz val="13"/>
      <color indexed="18"/>
      <name val="Tahoma"/>
      <family val="2"/>
    </font>
    <font>
      <sz val="13"/>
      <name val="Tahoma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Tahoma"/>
      <family val="2"/>
    </font>
    <font>
      <b/>
      <sz val="12"/>
      <color indexed="9"/>
      <name val="Arial"/>
      <family val="2"/>
    </font>
    <font>
      <b/>
      <sz val="10"/>
      <name val="Tahoma"/>
      <family val="2"/>
    </font>
    <font>
      <sz val="14"/>
      <color indexed="56"/>
      <name val="Tahoma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textRotation="90"/>
    </xf>
    <xf numFmtId="0" fontId="21" fillId="5" borderId="15" xfId="0" applyFont="1" applyFill="1" applyBorder="1" applyAlignment="1">
      <alignment horizontal="center" textRotation="90"/>
    </xf>
    <xf numFmtId="0" fontId="22" fillId="5" borderId="16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49" fontId="14" fillId="3" borderId="20" xfId="0" applyNumberFormat="1" applyFont="1" applyFill="1" applyBorder="1" applyAlignment="1" applyProtection="1">
      <alignment horizontal="center"/>
      <protection hidden="1" locked="0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1" fontId="16" fillId="3" borderId="7" xfId="0" applyNumberFormat="1" applyFont="1" applyFill="1" applyBorder="1" applyAlignment="1" applyProtection="1">
      <alignment/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1" fontId="16" fillId="3" borderId="9" xfId="0" applyNumberFormat="1" applyFont="1" applyFill="1" applyBorder="1" applyAlignment="1" applyProtection="1">
      <alignment/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1" fontId="16" fillId="3" borderId="4" xfId="0" applyNumberFormat="1" applyFont="1" applyFill="1" applyBorder="1" applyAlignment="1" applyProtection="1">
      <alignment/>
      <protection hidden="1"/>
    </xf>
    <xf numFmtId="0" fontId="16" fillId="3" borderId="5" xfId="0" applyFont="1" applyFill="1" applyBorder="1" applyAlignment="1" applyProtection="1">
      <alignment horizontal="center"/>
      <protection hidden="1"/>
    </xf>
    <xf numFmtId="49" fontId="17" fillId="2" borderId="0" xfId="0" applyNumberFormat="1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7" fillId="3" borderId="21" xfId="0" applyFont="1" applyFill="1" applyBorder="1" applyAlignment="1" applyProtection="1">
      <alignment horizontal="center"/>
      <protection hidden="1"/>
    </xf>
    <xf numFmtId="1" fontId="16" fillId="3" borderId="13" xfId="0" applyNumberFormat="1" applyFont="1" applyFill="1" applyBorder="1" applyAlignment="1" applyProtection="1">
      <alignment/>
      <protection hidden="1"/>
    </xf>
    <xf numFmtId="0" fontId="16" fillId="3" borderId="11" xfId="0" applyFont="1" applyFill="1" applyBorder="1" applyAlignment="1" applyProtection="1">
      <alignment horizontal="center"/>
      <protection hidden="1"/>
    </xf>
    <xf numFmtId="0" fontId="16" fillId="3" borderId="22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9" fontId="10" fillId="2" borderId="0" xfId="0" applyNumberFormat="1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5" fillId="3" borderId="12" xfId="0" applyNumberFormat="1" applyFont="1" applyFill="1" applyBorder="1" applyAlignment="1" applyProtection="1">
      <alignment/>
      <protection hidden="1" locked="0"/>
    </xf>
    <xf numFmtId="0" fontId="20" fillId="3" borderId="4" xfId="0" applyNumberFormat="1" applyFont="1" applyFill="1" applyBorder="1" applyAlignment="1">
      <alignment horizontal="left" vertical="center"/>
    </xf>
    <xf numFmtId="0" fontId="20" fillId="3" borderId="7" xfId="0" applyNumberFormat="1" applyFont="1" applyFill="1" applyBorder="1" applyAlignment="1">
      <alignment horizontal="left" vertical="center"/>
    </xf>
    <xf numFmtId="0" fontId="20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3" borderId="23" xfId="0" applyNumberFormat="1" applyFont="1" applyFill="1" applyBorder="1" applyAlignment="1" applyProtection="1">
      <alignment/>
      <protection hidden="1" locked="0"/>
    </xf>
    <xf numFmtId="0" fontId="15" fillId="3" borderId="24" xfId="0" applyNumberFormat="1" applyFont="1" applyFill="1" applyBorder="1" applyAlignment="1" applyProtection="1">
      <alignment/>
      <protection hidden="1" locked="0"/>
    </xf>
    <xf numFmtId="0" fontId="15" fillId="3" borderId="25" xfId="0" applyNumberFormat="1" applyFont="1" applyFill="1" applyBorder="1" applyAlignment="1" applyProtection="1">
      <alignment/>
      <protection hidden="1" locked="0"/>
    </xf>
    <xf numFmtId="0" fontId="17" fillId="3" borderId="17" xfId="0" applyFont="1" applyFill="1" applyBorder="1" applyAlignment="1" applyProtection="1">
      <alignment horizontal="center"/>
      <protection hidden="1"/>
    </xf>
    <xf numFmtId="0" fontId="17" fillId="3" borderId="18" xfId="0" applyFont="1" applyFill="1" applyBorder="1" applyAlignment="1" applyProtection="1">
      <alignment horizontal="center"/>
      <protection hidden="1"/>
    </xf>
    <xf numFmtId="0" fontId="17" fillId="3" borderId="19" xfId="0" applyFont="1" applyFill="1" applyBorder="1" applyAlignment="1" applyProtection="1">
      <alignment horizontal="center"/>
      <protection hidden="1"/>
    </xf>
    <xf numFmtId="1" fontId="16" fillId="3" borderId="26" xfId="0" applyNumberFormat="1" applyFont="1" applyFill="1" applyBorder="1" applyAlignment="1" applyProtection="1">
      <alignment/>
      <protection hidden="1"/>
    </xf>
    <xf numFmtId="0" fontId="16" fillId="3" borderId="27" xfId="0" applyFont="1" applyFill="1" applyBorder="1" applyAlignment="1" applyProtection="1">
      <alignment horizontal="center"/>
      <protection hidden="1"/>
    </xf>
    <xf numFmtId="0" fontId="16" fillId="3" borderId="17" xfId="0" applyFont="1" applyFill="1" applyBorder="1" applyAlignment="1" applyProtection="1">
      <alignment horizontal="center"/>
      <protection hidden="1"/>
    </xf>
    <xf numFmtId="0" fontId="16" fillId="3" borderId="18" xfId="0" applyFont="1" applyFill="1" applyBorder="1" applyAlignment="1" applyProtection="1">
      <alignment horizontal="center"/>
      <protection hidden="1"/>
    </xf>
    <xf numFmtId="0" fontId="16" fillId="3" borderId="28" xfId="0" applyFont="1" applyFill="1" applyBorder="1" applyAlignment="1" applyProtection="1">
      <alignment horizontal="center"/>
      <protection hidden="1"/>
    </xf>
    <xf numFmtId="0" fontId="16" fillId="3" borderId="19" xfId="0" applyFont="1" applyFill="1" applyBorder="1" applyAlignment="1" applyProtection="1">
      <alignment horizontal="center"/>
      <protection hidden="1"/>
    </xf>
    <xf numFmtId="49" fontId="14" fillId="3" borderId="25" xfId="0" applyNumberFormat="1" applyFont="1" applyFill="1" applyBorder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 horizontal="center"/>
      <protection hidden="1"/>
    </xf>
    <xf numFmtId="49" fontId="15" fillId="0" borderId="0" xfId="0" applyNumberFormat="1" applyFont="1" applyFill="1" applyBorder="1" applyAlignment="1" applyProtection="1">
      <alignment/>
      <protection hidden="1"/>
    </xf>
    <xf numFmtId="1" fontId="16" fillId="0" borderId="0" xfId="0" applyNumberFormat="1" applyFont="1" applyFill="1" applyBorder="1" applyAlignment="1" applyProtection="1">
      <alignment/>
      <protection hidden="1"/>
    </xf>
    <xf numFmtId="49" fontId="14" fillId="3" borderId="8" xfId="0" applyNumberFormat="1" applyFont="1" applyFill="1" applyBorder="1" applyAlignment="1" applyProtection="1">
      <alignment horizontal="center"/>
      <protection hidden="1" locked="0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3" fillId="3" borderId="29" xfId="0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73" fontId="3" fillId="3" borderId="7" xfId="0" applyNumberFormat="1" applyFont="1" applyFill="1" applyBorder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30" xfId="0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3" fillId="3" borderId="35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8" fillId="2" borderId="21" xfId="0" applyFont="1" applyFill="1" applyBorder="1" applyAlignment="1" applyProtection="1">
      <alignment horizontal="center"/>
      <protection hidden="1"/>
    </xf>
    <xf numFmtId="0" fontId="16" fillId="2" borderId="17" xfId="0" applyFont="1" applyFill="1" applyBorder="1" applyAlignment="1" applyProtection="1">
      <alignment horizontal="center"/>
      <protection hidden="1"/>
    </xf>
    <xf numFmtId="49" fontId="24" fillId="2" borderId="20" xfId="0" applyNumberFormat="1" applyFont="1" applyFill="1" applyBorder="1" applyAlignment="1" applyProtection="1">
      <alignment horizontal="left"/>
      <protection hidden="1" locked="0"/>
    </xf>
    <xf numFmtId="1" fontId="16" fillId="2" borderId="7" xfId="0" applyNumberFormat="1" applyFont="1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 horizontal="center"/>
      <protection hidden="1"/>
    </xf>
    <xf numFmtId="0" fontId="16" fillId="2" borderId="18" xfId="0" applyFont="1" applyFill="1" applyBorder="1" applyAlignment="1" applyProtection="1">
      <alignment horizontal="center"/>
      <protection hidden="1"/>
    </xf>
    <xf numFmtId="0" fontId="16" fillId="2" borderId="28" xfId="0" applyFont="1" applyFill="1" applyBorder="1" applyAlignment="1" applyProtection="1">
      <alignment horizontal="center"/>
      <protection hidden="1"/>
    </xf>
    <xf numFmtId="1" fontId="16" fillId="2" borderId="26" xfId="0" applyNumberFormat="1" applyFont="1" applyFill="1" applyBorder="1" applyAlignment="1" applyProtection="1">
      <alignment/>
      <protection hidden="1"/>
    </xf>
    <xf numFmtId="0" fontId="16" fillId="2" borderId="27" xfId="0" applyFont="1" applyFill="1" applyBorder="1" applyAlignment="1" applyProtection="1">
      <alignment horizontal="center"/>
      <protection hidden="1"/>
    </xf>
    <xf numFmtId="0" fontId="16" fillId="2" borderId="19" xfId="0" applyFont="1" applyFill="1" applyBorder="1" applyAlignment="1" applyProtection="1">
      <alignment horizontal="center"/>
      <protection hidden="1"/>
    </xf>
    <xf numFmtId="49" fontId="24" fillId="2" borderId="8" xfId="0" applyNumberFormat="1" applyFont="1" applyFill="1" applyBorder="1" applyAlignment="1" applyProtection="1">
      <alignment horizontal="left"/>
      <protection hidden="1" locked="0"/>
    </xf>
    <xf numFmtId="1" fontId="16" fillId="2" borderId="9" xfId="0" applyNumberFormat="1" applyFont="1" applyFill="1" applyBorder="1" applyAlignment="1" applyProtection="1">
      <alignment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49" fontId="24" fillId="2" borderId="25" xfId="0" applyNumberFormat="1" applyFont="1" applyFill="1" applyBorder="1" applyAlignment="1" applyProtection="1">
      <alignment horizontal="left"/>
      <protection hidden="1" locked="0"/>
    </xf>
    <xf numFmtId="49" fontId="24" fillId="2" borderId="8" xfId="0" applyNumberFormat="1" applyFont="1" applyFill="1" applyBorder="1" applyAlignment="1" applyProtection="1">
      <alignment horizontal="center"/>
      <protection hidden="1" locked="0"/>
    </xf>
    <xf numFmtId="2" fontId="16" fillId="2" borderId="9" xfId="0" applyNumberFormat="1" applyFont="1" applyFill="1" applyBorder="1" applyAlignment="1" applyProtection="1">
      <alignment/>
      <protection hidden="1"/>
    </xf>
    <xf numFmtId="2" fontId="16" fillId="2" borderId="2" xfId="0" applyNumberFormat="1" applyFont="1" applyFill="1" applyBorder="1" applyAlignment="1" applyProtection="1">
      <alignment horizontal="center"/>
      <protection hidden="1"/>
    </xf>
    <xf numFmtId="49" fontId="24" fillId="2" borderId="25" xfId="0" applyNumberFormat="1" applyFont="1" applyFill="1" applyBorder="1" applyAlignment="1" applyProtection="1">
      <alignment horizontal="center"/>
      <protection hidden="1" locked="0"/>
    </xf>
    <xf numFmtId="49" fontId="11" fillId="2" borderId="0" xfId="0" applyNumberFormat="1" applyFont="1" applyFill="1" applyAlignment="1">
      <alignment/>
    </xf>
    <xf numFmtId="0" fontId="25" fillId="0" borderId="7" xfId="21" applyFont="1" applyBorder="1" applyAlignment="1">
      <alignment horizontal="center"/>
      <protection/>
    </xf>
    <xf numFmtId="0" fontId="0" fillId="0" borderId="7" xfId="21" applyBorder="1">
      <alignment/>
      <protection/>
    </xf>
    <xf numFmtId="0" fontId="0" fillId="0" borderId="0" xfId="21">
      <alignment/>
      <protection/>
    </xf>
    <xf numFmtId="0" fontId="26" fillId="6" borderId="7" xfId="21" applyFont="1" applyFill="1" applyBorder="1" applyAlignment="1">
      <alignment horizontal="center"/>
      <protection/>
    </xf>
    <xf numFmtId="0" fontId="0" fillId="6" borderId="7" xfId="21" applyFill="1" applyBorder="1">
      <alignment/>
      <protection/>
    </xf>
    <xf numFmtId="0" fontId="0" fillId="6" borderId="7" xfId="21" applyFill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6" fillId="0" borderId="7" xfId="21" applyFont="1" applyFill="1" applyBorder="1" applyAlignment="1">
      <alignment horizontal="center"/>
      <protection/>
    </xf>
    <xf numFmtId="0" fontId="0" fillId="0" borderId="7" xfId="21" applyFill="1" applyBorder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26" fillId="0" borderId="7" xfId="21" applyFont="1" applyBorder="1" applyAlignment="1">
      <alignment horizontal="center"/>
      <protection/>
    </xf>
    <xf numFmtId="0" fontId="28" fillId="0" borderId="7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3" fontId="0" fillId="6" borderId="7" xfId="21" applyNumberFormat="1" applyFont="1" applyFill="1" applyBorder="1" applyAlignment="1">
      <alignment horizontal="center"/>
      <protection/>
    </xf>
    <xf numFmtId="3" fontId="28" fillId="6" borderId="7" xfId="21" applyNumberFormat="1" applyFont="1" applyFill="1" applyBorder="1" applyAlignment="1">
      <alignment horizontal="center"/>
      <protection/>
    </xf>
    <xf numFmtId="3" fontId="0" fillId="0" borderId="7" xfId="21" applyNumberFormat="1" applyBorder="1" applyAlignment="1">
      <alignment horizontal="center"/>
      <protection/>
    </xf>
    <xf numFmtId="3" fontId="29" fillId="0" borderId="7" xfId="21" applyNumberFormat="1" applyFont="1" applyBorder="1" applyAlignment="1">
      <alignment horizontal="center"/>
      <protection/>
    </xf>
    <xf numFmtId="0" fontId="0" fillId="6" borderId="7" xfId="21" applyFont="1" applyFill="1" applyBorder="1" applyAlignment="1">
      <alignment horizontal="center"/>
      <protection/>
    </xf>
    <xf numFmtId="0" fontId="30" fillId="6" borderId="7" xfId="2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30" fillId="0" borderId="7" xfId="21" applyFont="1" applyBorder="1" applyAlignment="1">
      <alignment horizontal="center"/>
      <protection/>
    </xf>
    <xf numFmtId="0" fontId="31" fillId="0" borderId="7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0" fontId="19" fillId="5" borderId="38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34" xfId="0" applyFont="1" applyFill="1" applyBorder="1" applyAlignment="1" applyProtection="1">
      <alignment horizontal="center"/>
      <protection hidden="1"/>
    </xf>
    <xf numFmtId="0" fontId="19" fillId="7" borderId="39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2" fontId="16" fillId="2" borderId="22" xfId="0" applyNumberFormat="1" applyFont="1" applyFill="1" applyBorder="1" applyAlignment="1" applyProtection="1">
      <alignment horizontal="center"/>
      <protection hidden="1"/>
    </xf>
    <xf numFmtId="2" fontId="16" fillId="2" borderId="34" xfId="0" applyNumberFormat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34" xfId="0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I_More" xfId="21"/>
    <cellStyle name="Percent" xfId="22"/>
  </cellStyles>
  <dxfs count="3">
    <dxf>
      <font>
        <color auto="1"/>
      </font>
      <fill>
        <patternFill>
          <bgColor rgb="FF00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7"/>
  <sheetViews>
    <sheetView zoomScale="90" zoomScaleNormal="90" workbookViewId="0" topLeftCell="C1">
      <selection activeCell="X6" sqref="X6"/>
    </sheetView>
  </sheetViews>
  <sheetFormatPr defaultColWidth="9.140625" defaultRowHeight="12.75"/>
  <cols>
    <col min="1" max="1" width="1.1484375" style="1" customWidth="1"/>
    <col min="2" max="2" width="5.00390625" style="126" customWidth="1"/>
    <col min="3" max="3" width="17.7109375" style="0" customWidth="1"/>
    <col min="4" max="12" width="3.57421875" style="126" hidden="1" customWidth="1"/>
    <col min="13" max="15" width="5.421875" style="126" bestFit="1" customWidth="1"/>
    <col min="16" max="16" width="6.7109375" style="126" bestFit="1" customWidth="1"/>
    <col min="17" max="17" width="1.1484375" style="1" customWidth="1"/>
    <col min="18" max="18" width="5.421875" style="126" bestFit="1" customWidth="1"/>
    <col min="19" max="19" width="6.57421875" style="126" customWidth="1"/>
    <col min="20" max="20" width="6.28125" style="126" customWidth="1"/>
    <col min="21" max="21" width="6.7109375" style="126" bestFit="1" customWidth="1"/>
    <col min="22" max="22" width="0" style="126" hidden="1" customWidth="1"/>
    <col min="23" max="23" width="1.1484375" style="1" customWidth="1"/>
    <col min="24" max="24" width="8.8515625" style="126" customWidth="1"/>
    <col min="25" max="25" width="17.7109375" style="0" customWidth="1"/>
    <col min="26" max="26" width="1.1484375" style="1" customWidth="1"/>
  </cols>
  <sheetData>
    <row r="1" spans="1:26" s="2" customFormat="1" ht="27.75" customHeight="1">
      <c r="A1" s="70"/>
      <c r="B1" s="238" t="s">
        <v>34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0"/>
    </row>
    <row r="2" spans="1:26" s="3" customFormat="1" ht="6" customHeight="1">
      <c r="A2" s="74"/>
      <c r="B2" s="125"/>
      <c r="C2" s="75"/>
      <c r="D2" s="237"/>
      <c r="E2" s="237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74"/>
      <c r="R2" s="73"/>
      <c r="S2" s="73"/>
      <c r="T2" s="73"/>
      <c r="U2" s="73"/>
      <c r="V2" s="102"/>
      <c r="W2" s="74"/>
      <c r="X2" s="125"/>
      <c r="Z2" s="74"/>
    </row>
    <row r="3" spans="1:26" s="3" customFormat="1" ht="20.25">
      <c r="A3" s="74"/>
      <c r="B3" s="237" t="s">
        <v>36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74"/>
      <c r="R3" s="73"/>
      <c r="S3" s="73"/>
      <c r="T3" s="73"/>
      <c r="U3" s="73"/>
      <c r="V3" s="102"/>
      <c r="W3" s="74"/>
      <c r="X3" s="125"/>
      <c r="Z3" s="74"/>
    </row>
    <row r="4" spans="1:26" s="3" customFormat="1" ht="6" customHeight="1" thickBot="1">
      <c r="A4" s="74"/>
      <c r="B4" s="125"/>
      <c r="C4" s="75"/>
      <c r="D4" s="76"/>
      <c r="E4" s="76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74"/>
      <c r="R4" s="73"/>
      <c r="S4" s="73"/>
      <c r="T4" s="73"/>
      <c r="U4" s="73"/>
      <c r="V4" s="102"/>
      <c r="W4" s="74"/>
      <c r="X4" s="125"/>
      <c r="Z4" s="74"/>
    </row>
    <row r="5" spans="1:26" ht="13.5" thickBot="1">
      <c r="A5" s="75"/>
      <c r="B5" s="133"/>
      <c r="C5" s="152"/>
      <c r="D5" s="155"/>
      <c r="E5" s="155"/>
      <c r="F5" s="155"/>
      <c r="G5" s="155"/>
      <c r="H5" s="155"/>
      <c r="I5" s="155"/>
      <c r="J5" s="155"/>
      <c r="K5" s="155"/>
      <c r="L5" s="155"/>
      <c r="M5" s="141" t="s">
        <v>24</v>
      </c>
      <c r="N5" s="141" t="s">
        <v>25</v>
      </c>
      <c r="O5" s="141" t="s">
        <v>26</v>
      </c>
      <c r="P5" s="142" t="s">
        <v>27</v>
      </c>
      <c r="Q5" s="75"/>
      <c r="R5" s="133" t="s">
        <v>24</v>
      </c>
      <c r="S5" s="141" t="s">
        <v>25</v>
      </c>
      <c r="T5" s="141" t="s">
        <v>26</v>
      </c>
      <c r="U5" s="142" t="s">
        <v>27</v>
      </c>
      <c r="W5" s="75"/>
      <c r="X5" s="133" t="s">
        <v>35</v>
      </c>
      <c r="Y5" s="134"/>
      <c r="Z5" s="75"/>
    </row>
    <row r="6" spans="1:26" s="129" customFormat="1" ht="15">
      <c r="A6" s="127"/>
      <c r="B6" s="135">
        <v>1</v>
      </c>
      <c r="C6" s="162" t="s">
        <v>40</v>
      </c>
      <c r="D6" s="156">
        <v>1</v>
      </c>
      <c r="E6" s="156">
        <v>1</v>
      </c>
      <c r="F6" s="156">
        <v>7</v>
      </c>
      <c r="G6" s="156">
        <v>1</v>
      </c>
      <c r="H6" s="156">
        <v>13</v>
      </c>
      <c r="I6" s="156">
        <v>1</v>
      </c>
      <c r="J6" s="157">
        <f>INDEX(Results!$B$5:$N$23,1+D6,1+3*E6)</f>
        <v>1</v>
      </c>
      <c r="K6" s="157">
        <f>INDEX(Results!$B$5:$N$23,1+F6,1+3*G6)</f>
        <v>1</v>
      </c>
      <c r="L6" s="157">
        <f>INDEX(Results!$B$5:$N$23,1+H6,1+3*I6)</f>
        <v>1</v>
      </c>
      <c r="M6" s="144">
        <f>4-J6</f>
        <v>3</v>
      </c>
      <c r="N6" s="144">
        <f aca="true" t="shared" si="0" ref="N6:N29">4-K6</f>
        <v>3</v>
      </c>
      <c r="O6" s="144">
        <f aca="true" t="shared" si="1" ref="O6:O29">4-L6</f>
        <v>3</v>
      </c>
      <c r="P6" s="145">
        <f>SUM(M6:O6)</f>
        <v>9</v>
      </c>
      <c r="Q6" s="127"/>
      <c r="R6" s="143">
        <f>INDEX(Results!$B$5:$N$23,1+D6,3*E6)</f>
        <v>290</v>
      </c>
      <c r="S6" s="144">
        <f>INDEX(Results!$B$5:$N$23,1+F6,3*G6)</f>
        <v>220</v>
      </c>
      <c r="T6" s="144">
        <f>INDEX(Results!$B$5:$N$23,1+H6,3*I6)</f>
        <v>380</v>
      </c>
      <c r="U6" s="145">
        <f>SUM(R6:T6)</f>
        <v>890</v>
      </c>
      <c r="V6" s="132">
        <f>P6*10000+U6</f>
        <v>90890</v>
      </c>
      <c r="W6" s="127"/>
      <c r="X6" s="135">
        <f>RANK(V6,V$6:V$29,0)</f>
        <v>1</v>
      </c>
      <c r="Y6" s="136" t="str">
        <f>C6</f>
        <v>Львович</v>
      </c>
      <c r="Z6" s="127"/>
    </row>
    <row r="7" spans="1:26" s="129" customFormat="1" ht="15">
      <c r="A7" s="127"/>
      <c r="B7" s="137">
        <v>2</v>
      </c>
      <c r="C7" s="163" t="s">
        <v>56</v>
      </c>
      <c r="D7" s="158">
        <v>1</v>
      </c>
      <c r="E7" s="158">
        <v>2</v>
      </c>
      <c r="F7" s="158">
        <v>8</v>
      </c>
      <c r="G7" s="158">
        <v>3</v>
      </c>
      <c r="H7" s="158">
        <v>14</v>
      </c>
      <c r="I7" s="158">
        <v>4</v>
      </c>
      <c r="J7" s="159">
        <f>INDEX(Results!$B$5:$N$23,1+D7,1+3*E7)</f>
        <v>3</v>
      </c>
      <c r="K7" s="159">
        <f>INDEX(Results!$B$5:$N$23,1+F7,1+3*G7)</f>
        <v>1</v>
      </c>
      <c r="L7" s="159">
        <f>INDEX(Results!$B$5:$N$23,1+H7,1+3*I7)</f>
        <v>1</v>
      </c>
      <c r="M7" s="147">
        <f aca="true" t="shared" si="2" ref="M7:M29">4-J7</f>
        <v>1</v>
      </c>
      <c r="N7" s="147">
        <f t="shared" si="0"/>
        <v>3</v>
      </c>
      <c r="O7" s="147">
        <f t="shared" si="1"/>
        <v>3</v>
      </c>
      <c r="P7" s="148">
        <f aca="true" t="shared" si="3" ref="P7:P29">SUM(M7:O7)</f>
        <v>7</v>
      </c>
      <c r="Q7" s="127"/>
      <c r="R7" s="146">
        <f>INDEX(Results!$B$5:$N$23,1+D7,3*E7)</f>
        <v>90</v>
      </c>
      <c r="S7" s="147">
        <f>INDEX(Results!$B$5:$N$23,1+F7,3*G7)</f>
        <v>100</v>
      </c>
      <c r="T7" s="147">
        <f>INDEX(Results!$B$5:$N$23,1+H7,3*I7)</f>
        <v>100</v>
      </c>
      <c r="U7" s="148">
        <f aca="true" t="shared" si="4" ref="U7:U29">SUM(R7:T7)</f>
        <v>290</v>
      </c>
      <c r="V7" s="132">
        <f aca="true" t="shared" si="5" ref="V7:V29">P7*10000+U7</f>
        <v>70290</v>
      </c>
      <c r="W7" s="127"/>
      <c r="X7" s="137">
        <f aca="true" t="shared" si="6" ref="X7:X29">RANK(V7,V$6:V$29,0)</f>
        <v>5</v>
      </c>
      <c r="Y7" s="138" t="str">
        <f aca="true" t="shared" si="7" ref="Y7:Y29">C7</f>
        <v>Копылева</v>
      </c>
      <c r="Z7" s="127"/>
    </row>
    <row r="8" spans="1:26" s="129" customFormat="1" ht="15">
      <c r="A8" s="127"/>
      <c r="B8" s="137">
        <v>3</v>
      </c>
      <c r="C8" s="163" t="s">
        <v>48</v>
      </c>
      <c r="D8" s="158">
        <v>1</v>
      </c>
      <c r="E8" s="158">
        <v>3</v>
      </c>
      <c r="F8" s="158">
        <v>10</v>
      </c>
      <c r="G8" s="158">
        <v>1</v>
      </c>
      <c r="H8" s="158">
        <v>16</v>
      </c>
      <c r="I8" s="158">
        <v>3</v>
      </c>
      <c r="J8" s="159">
        <f>INDEX(Results!$B$5:$N$23,1+D8,1+3*E8)</f>
        <v>2</v>
      </c>
      <c r="K8" s="159">
        <f>INDEX(Results!$B$5:$N$23,1+F8,1+3*G8)</f>
        <v>3</v>
      </c>
      <c r="L8" s="159">
        <f>INDEX(Results!$B$5:$N$23,1+H8,1+3*I8)</f>
        <v>3</v>
      </c>
      <c r="M8" s="147">
        <f t="shared" si="2"/>
        <v>2</v>
      </c>
      <c r="N8" s="147">
        <f t="shared" si="0"/>
        <v>1</v>
      </c>
      <c r="O8" s="147">
        <f t="shared" si="1"/>
        <v>1</v>
      </c>
      <c r="P8" s="148">
        <f t="shared" si="3"/>
        <v>4</v>
      </c>
      <c r="Q8" s="127"/>
      <c r="R8" s="146">
        <f>INDEX(Results!$B$5:$N$23,1+D8,3*E8)</f>
        <v>130</v>
      </c>
      <c r="S8" s="147">
        <f>INDEX(Results!$B$5:$N$23,1+F8,3*G8)</f>
        <v>0</v>
      </c>
      <c r="T8" s="147">
        <f>INDEX(Results!$B$5:$N$23,1+H8,3*I8)</f>
        <v>50</v>
      </c>
      <c r="U8" s="148">
        <f t="shared" si="4"/>
        <v>180</v>
      </c>
      <c r="V8" s="132">
        <f t="shared" si="5"/>
        <v>40180</v>
      </c>
      <c r="W8" s="127"/>
      <c r="X8" s="137">
        <f t="shared" si="6"/>
        <v>16</v>
      </c>
      <c r="Y8" s="138" t="str">
        <f t="shared" si="7"/>
        <v>Дейгин</v>
      </c>
      <c r="Z8" s="127"/>
    </row>
    <row r="9" spans="1:26" s="129" customFormat="1" ht="15">
      <c r="A9" s="127"/>
      <c r="B9" s="137">
        <v>4</v>
      </c>
      <c r="C9" s="163" t="s">
        <v>46</v>
      </c>
      <c r="D9" s="158">
        <v>1</v>
      </c>
      <c r="E9" s="158">
        <v>4</v>
      </c>
      <c r="F9" s="158">
        <v>11</v>
      </c>
      <c r="G9" s="158">
        <v>3</v>
      </c>
      <c r="H9" s="158">
        <v>18</v>
      </c>
      <c r="I9" s="158">
        <v>2</v>
      </c>
      <c r="J9" s="159">
        <f>INDEX(Results!$B$5:$N$23,1+D9,1+3*E9)</f>
        <v>4</v>
      </c>
      <c r="K9" s="159">
        <f>INDEX(Results!$B$5:$N$23,1+F9,1+3*G9)</f>
        <v>3</v>
      </c>
      <c r="L9" s="159">
        <f>INDEX(Results!$B$5:$N$23,1+H9,1+3*I9)</f>
        <v>3</v>
      </c>
      <c r="M9" s="147">
        <f t="shared" si="2"/>
        <v>0</v>
      </c>
      <c r="N9" s="147">
        <f t="shared" si="0"/>
        <v>1</v>
      </c>
      <c r="O9" s="147">
        <f t="shared" si="1"/>
        <v>1</v>
      </c>
      <c r="P9" s="148">
        <f t="shared" si="3"/>
        <v>2</v>
      </c>
      <c r="Q9" s="127"/>
      <c r="R9" s="146">
        <f>INDEX(Results!$B$5:$N$23,1+D9,3*E9)</f>
        <v>20</v>
      </c>
      <c r="S9" s="147">
        <f>INDEX(Results!$B$5:$N$23,1+F9,3*G9)</f>
        <v>10</v>
      </c>
      <c r="T9" s="147">
        <f>INDEX(Results!$B$5:$N$23,1+H9,3*I9)</f>
        <v>30</v>
      </c>
      <c r="U9" s="148">
        <f t="shared" si="4"/>
        <v>60</v>
      </c>
      <c r="V9" s="132">
        <f t="shared" si="5"/>
        <v>20060</v>
      </c>
      <c r="W9" s="127"/>
      <c r="X9" s="137">
        <f t="shared" si="6"/>
        <v>20</v>
      </c>
      <c r="Y9" s="138" t="str">
        <f t="shared" si="7"/>
        <v>Петренко</v>
      </c>
      <c r="Z9" s="127"/>
    </row>
    <row r="10" spans="1:26" s="129" customFormat="1" ht="15">
      <c r="A10" s="127"/>
      <c r="B10" s="137">
        <v>5</v>
      </c>
      <c r="C10" s="163" t="s">
        <v>42</v>
      </c>
      <c r="D10" s="158">
        <v>2</v>
      </c>
      <c r="E10" s="158">
        <v>1</v>
      </c>
      <c r="F10" s="158">
        <v>7</v>
      </c>
      <c r="G10" s="158">
        <v>2</v>
      </c>
      <c r="H10" s="158">
        <v>14</v>
      </c>
      <c r="I10" s="158">
        <v>1</v>
      </c>
      <c r="J10" s="159">
        <f>INDEX(Results!$B$5:$N$23,1+D10,1+3*E10)</f>
        <v>1</v>
      </c>
      <c r="K10" s="159">
        <f>INDEX(Results!$B$5:$N$23,1+F10,1+3*G10)</f>
        <v>2</v>
      </c>
      <c r="L10" s="159">
        <f>INDEX(Results!$B$5:$N$23,1+H10,1+3*I10)</f>
        <v>3</v>
      </c>
      <c r="M10" s="147">
        <f t="shared" si="2"/>
        <v>3</v>
      </c>
      <c r="N10" s="164">
        <v>1.5</v>
      </c>
      <c r="O10" s="147">
        <f t="shared" si="1"/>
        <v>1</v>
      </c>
      <c r="P10" s="165">
        <f t="shared" si="3"/>
        <v>5.5</v>
      </c>
      <c r="Q10" s="127"/>
      <c r="R10" s="146">
        <f>INDEX(Results!$B$5:$N$23,1+D10,3*E10)</f>
        <v>260</v>
      </c>
      <c r="S10" s="147">
        <f>INDEX(Results!$B$5:$N$23,1+F10,3*G10)</f>
        <v>140</v>
      </c>
      <c r="T10" s="147">
        <f>INDEX(Results!$B$5:$N$23,1+H10,3*I10)</f>
        <v>-60</v>
      </c>
      <c r="U10" s="148">
        <f t="shared" si="4"/>
        <v>340</v>
      </c>
      <c r="V10" s="132">
        <f t="shared" si="5"/>
        <v>55340</v>
      </c>
      <c r="W10" s="127"/>
      <c r="X10" s="137">
        <f t="shared" si="6"/>
        <v>7</v>
      </c>
      <c r="Y10" s="138" t="str">
        <f t="shared" si="7"/>
        <v>Потенко</v>
      </c>
      <c r="Z10" s="127"/>
    </row>
    <row r="11" spans="1:26" s="129" customFormat="1" ht="15">
      <c r="A11" s="127"/>
      <c r="B11" s="137">
        <v>6</v>
      </c>
      <c r="C11" s="163" t="s">
        <v>49</v>
      </c>
      <c r="D11" s="158">
        <v>2</v>
      </c>
      <c r="E11" s="158">
        <v>2</v>
      </c>
      <c r="F11" s="158">
        <v>8</v>
      </c>
      <c r="G11" s="158">
        <v>4</v>
      </c>
      <c r="H11" s="158">
        <v>15</v>
      </c>
      <c r="I11" s="158">
        <v>4</v>
      </c>
      <c r="J11" s="159">
        <f>INDEX(Results!$B$5:$N$23,1+D11,1+3*E11)</f>
        <v>4</v>
      </c>
      <c r="K11" s="159">
        <f>INDEX(Results!$B$5:$N$23,1+F11,1+3*G11)</f>
        <v>2</v>
      </c>
      <c r="L11" s="159">
        <f>INDEX(Results!$B$5:$N$23,1+H11,1+3*I11)</f>
        <v>1</v>
      </c>
      <c r="M11" s="147">
        <f t="shared" si="2"/>
        <v>0</v>
      </c>
      <c r="N11" s="147">
        <f t="shared" si="0"/>
        <v>2</v>
      </c>
      <c r="O11" s="147">
        <f t="shared" si="1"/>
        <v>3</v>
      </c>
      <c r="P11" s="148">
        <f t="shared" si="3"/>
        <v>5</v>
      </c>
      <c r="Q11" s="127"/>
      <c r="R11" s="146">
        <f>INDEX(Results!$B$5:$N$23,1+D11,3*E11)</f>
        <v>-30</v>
      </c>
      <c r="S11" s="147">
        <f>INDEX(Results!$B$5:$N$23,1+F11,3*G11)</f>
        <v>30</v>
      </c>
      <c r="T11" s="147">
        <f>INDEX(Results!$B$5:$N$23,1+H11,3*I11)</f>
        <v>230</v>
      </c>
      <c r="U11" s="148">
        <f t="shared" si="4"/>
        <v>230</v>
      </c>
      <c r="V11" s="132">
        <f t="shared" si="5"/>
        <v>50230</v>
      </c>
      <c r="W11" s="127"/>
      <c r="X11" s="137">
        <f t="shared" si="6"/>
        <v>11</v>
      </c>
      <c r="Y11" s="138" t="str">
        <f t="shared" si="7"/>
        <v>Демчук</v>
      </c>
      <c r="Z11" s="127"/>
    </row>
    <row r="12" spans="1:26" s="129" customFormat="1" ht="15">
      <c r="A12" s="127"/>
      <c r="B12" s="137">
        <v>7</v>
      </c>
      <c r="C12" s="163" t="s">
        <v>44</v>
      </c>
      <c r="D12" s="158">
        <v>2</v>
      </c>
      <c r="E12" s="158">
        <v>3</v>
      </c>
      <c r="F12" s="158">
        <v>10</v>
      </c>
      <c r="G12" s="158">
        <v>2</v>
      </c>
      <c r="H12" s="158">
        <v>17</v>
      </c>
      <c r="I12" s="158">
        <v>3</v>
      </c>
      <c r="J12" s="159">
        <f>INDEX(Results!$B$5:$N$23,1+D12,1+3*E12)</f>
        <v>2</v>
      </c>
      <c r="K12" s="159">
        <f>INDEX(Results!$B$5:$N$23,1+F12,1+3*G12)</f>
        <v>1</v>
      </c>
      <c r="L12" s="159">
        <f>INDEX(Results!$B$5:$N$23,1+H12,1+3*I12)</f>
        <v>1</v>
      </c>
      <c r="M12" s="147">
        <f t="shared" si="2"/>
        <v>2</v>
      </c>
      <c r="N12" s="147">
        <f t="shared" si="0"/>
        <v>3</v>
      </c>
      <c r="O12" s="147">
        <f t="shared" si="1"/>
        <v>3</v>
      </c>
      <c r="P12" s="148">
        <f t="shared" si="3"/>
        <v>8</v>
      </c>
      <c r="Q12" s="127"/>
      <c r="R12" s="146">
        <f>INDEX(Results!$B$5:$N$23,1+D12,3*E12)</f>
        <v>120</v>
      </c>
      <c r="S12" s="147">
        <f>INDEX(Results!$B$5:$N$23,1+F12,3*G12)</f>
        <v>120</v>
      </c>
      <c r="T12" s="147">
        <f>INDEX(Results!$B$5:$N$23,1+H12,3*I12)</f>
        <v>200</v>
      </c>
      <c r="U12" s="148">
        <f t="shared" si="4"/>
        <v>440</v>
      </c>
      <c r="V12" s="132">
        <f t="shared" si="5"/>
        <v>80440</v>
      </c>
      <c r="W12" s="127"/>
      <c r="X12" s="137">
        <f t="shared" si="6"/>
        <v>2</v>
      </c>
      <c r="Y12" s="138" t="str">
        <f t="shared" si="7"/>
        <v>Папичев</v>
      </c>
      <c r="Z12" s="127"/>
    </row>
    <row r="13" spans="1:26" s="129" customFormat="1" ht="15">
      <c r="A13" s="127"/>
      <c r="B13" s="137">
        <v>8</v>
      </c>
      <c r="C13" s="163" t="s">
        <v>41</v>
      </c>
      <c r="D13" s="158">
        <v>2</v>
      </c>
      <c r="E13" s="158">
        <v>4</v>
      </c>
      <c r="F13" s="158">
        <v>11</v>
      </c>
      <c r="G13" s="158">
        <v>4</v>
      </c>
      <c r="H13" s="158">
        <v>13</v>
      </c>
      <c r="I13" s="158">
        <v>2</v>
      </c>
      <c r="J13" s="159">
        <f>INDEX(Results!$B$5:$N$23,1+D13,1+3*E13)</f>
        <v>3</v>
      </c>
      <c r="K13" s="159">
        <f>INDEX(Results!$B$5:$N$23,1+F13,1+3*G13)</f>
        <v>2</v>
      </c>
      <c r="L13" s="159">
        <f>INDEX(Results!$B$5:$N$23,1+H13,1+3*I13)</f>
        <v>2</v>
      </c>
      <c r="M13" s="147">
        <f t="shared" si="2"/>
        <v>1</v>
      </c>
      <c r="N13" s="147">
        <f t="shared" si="0"/>
        <v>2</v>
      </c>
      <c r="O13" s="147">
        <f t="shared" si="1"/>
        <v>2</v>
      </c>
      <c r="P13" s="148">
        <f t="shared" si="3"/>
        <v>5</v>
      </c>
      <c r="Q13" s="127"/>
      <c r="R13" s="146">
        <f>INDEX(Results!$B$5:$N$23,1+D13,3*E13)</f>
        <v>70</v>
      </c>
      <c r="S13" s="147">
        <f>INDEX(Results!$B$5:$N$23,1+F13,3*G13)</f>
        <v>30</v>
      </c>
      <c r="T13" s="147">
        <f>INDEX(Results!$B$5:$N$23,1+H13,3*I13)</f>
        <v>150</v>
      </c>
      <c r="U13" s="148">
        <f t="shared" si="4"/>
        <v>250</v>
      </c>
      <c r="V13" s="132">
        <f t="shared" si="5"/>
        <v>50250</v>
      </c>
      <c r="W13" s="127"/>
      <c r="X13" s="137">
        <f t="shared" si="6"/>
        <v>10</v>
      </c>
      <c r="Y13" s="138" t="str">
        <f t="shared" si="7"/>
        <v>Покрас</v>
      </c>
      <c r="Z13" s="127"/>
    </row>
    <row r="14" spans="1:26" s="129" customFormat="1" ht="15">
      <c r="A14" s="127"/>
      <c r="B14" s="137">
        <v>9</v>
      </c>
      <c r="C14" s="163" t="s">
        <v>53</v>
      </c>
      <c r="D14" s="158">
        <v>3</v>
      </c>
      <c r="E14" s="158">
        <v>1</v>
      </c>
      <c r="F14" s="158">
        <v>7</v>
      </c>
      <c r="G14" s="158">
        <v>3</v>
      </c>
      <c r="H14" s="158">
        <v>15</v>
      </c>
      <c r="I14" s="158">
        <v>1</v>
      </c>
      <c r="J14" s="159">
        <f>INDEX(Results!$B$5:$N$23,1+D14,1+3*E14)</f>
        <v>1</v>
      </c>
      <c r="K14" s="159">
        <f>INDEX(Results!$B$5:$N$23,1+F14,1+3*G14)</f>
        <v>4</v>
      </c>
      <c r="L14" s="159">
        <f>INDEX(Results!$B$5:$N$23,1+H14,1+3*I14)</f>
        <v>2</v>
      </c>
      <c r="M14" s="147">
        <v>2</v>
      </c>
      <c r="N14" s="147">
        <f t="shared" si="0"/>
        <v>0</v>
      </c>
      <c r="O14" s="147">
        <f t="shared" si="1"/>
        <v>2</v>
      </c>
      <c r="P14" s="148">
        <f t="shared" si="3"/>
        <v>4</v>
      </c>
      <c r="Q14" s="127"/>
      <c r="R14" s="146">
        <f>INDEX(Results!$B$5:$N$23,1+D14,3*E14)</f>
        <v>30</v>
      </c>
      <c r="S14" s="147">
        <f>INDEX(Results!$B$5:$N$23,1+F14,3*G14)</f>
        <v>130</v>
      </c>
      <c r="T14" s="147">
        <f>INDEX(Results!$B$5:$N$23,1+H14,3*I14)</f>
        <v>30</v>
      </c>
      <c r="U14" s="148">
        <f t="shared" si="4"/>
        <v>190</v>
      </c>
      <c r="V14" s="132">
        <f t="shared" si="5"/>
        <v>40190</v>
      </c>
      <c r="W14" s="127"/>
      <c r="X14" s="137">
        <f t="shared" si="6"/>
        <v>15</v>
      </c>
      <c r="Y14" s="138" t="str">
        <f t="shared" si="7"/>
        <v>Заплахов</v>
      </c>
      <c r="Z14" s="127"/>
    </row>
    <row r="15" spans="1:26" s="129" customFormat="1" ht="15">
      <c r="A15" s="127"/>
      <c r="B15" s="137">
        <v>10</v>
      </c>
      <c r="C15" s="163" t="s">
        <v>52</v>
      </c>
      <c r="D15" s="158">
        <v>3</v>
      </c>
      <c r="E15" s="158">
        <v>2</v>
      </c>
      <c r="F15" s="158">
        <v>9</v>
      </c>
      <c r="G15" s="158">
        <v>1</v>
      </c>
      <c r="H15" s="158">
        <v>16</v>
      </c>
      <c r="I15" s="158">
        <v>4</v>
      </c>
      <c r="J15" s="159">
        <f>INDEX(Results!$B$5:$N$23,1+D15,1+3*E15)</f>
        <v>1</v>
      </c>
      <c r="K15" s="159">
        <f>INDEX(Results!$B$5:$N$23,1+F15,1+3*G15)</f>
        <v>1</v>
      </c>
      <c r="L15" s="159">
        <f>INDEX(Results!$B$5:$N$23,1+H15,1+3*I15)</f>
        <v>4</v>
      </c>
      <c r="M15" s="147">
        <v>2</v>
      </c>
      <c r="N15" s="147">
        <f t="shared" si="0"/>
        <v>3</v>
      </c>
      <c r="O15" s="147">
        <f t="shared" si="1"/>
        <v>0</v>
      </c>
      <c r="P15" s="148">
        <f t="shared" si="3"/>
        <v>5</v>
      </c>
      <c r="Q15" s="127"/>
      <c r="R15" s="146">
        <f>INDEX(Results!$B$5:$N$23,1+D15,3*E15)</f>
        <v>30</v>
      </c>
      <c r="S15" s="147">
        <f>INDEX(Results!$B$5:$N$23,1+F15,3*G15)</f>
        <v>160</v>
      </c>
      <c r="T15" s="147">
        <f>INDEX(Results!$B$5:$N$23,1+H15,3*I15)</f>
        <v>0</v>
      </c>
      <c r="U15" s="148">
        <f t="shared" si="4"/>
        <v>190</v>
      </c>
      <c r="V15" s="132">
        <f t="shared" si="5"/>
        <v>50190</v>
      </c>
      <c r="W15" s="127"/>
      <c r="X15" s="137">
        <f t="shared" si="6"/>
        <v>12</v>
      </c>
      <c r="Y15" s="138" t="str">
        <f t="shared" si="7"/>
        <v>Амельченков</v>
      </c>
      <c r="Z15" s="127"/>
    </row>
    <row r="16" spans="1:26" s="129" customFormat="1" ht="15">
      <c r="A16" s="127"/>
      <c r="B16" s="137">
        <v>11</v>
      </c>
      <c r="C16" s="163" t="s">
        <v>55</v>
      </c>
      <c r="D16" s="158">
        <v>3</v>
      </c>
      <c r="E16" s="158">
        <v>3</v>
      </c>
      <c r="F16" s="158">
        <v>10</v>
      </c>
      <c r="G16" s="158">
        <v>3</v>
      </c>
      <c r="H16" s="158">
        <v>18</v>
      </c>
      <c r="I16" s="158">
        <v>3</v>
      </c>
      <c r="J16" s="159">
        <f>INDEX(Results!$B$5:$N$23,1+D16,1+3*E16)</f>
        <v>4</v>
      </c>
      <c r="K16" s="159">
        <f>INDEX(Results!$B$5:$N$23,1+F16,1+3*G16)</f>
        <v>2</v>
      </c>
      <c r="L16" s="159">
        <f>INDEX(Results!$B$5:$N$23,1+H16,1+3*I16)</f>
        <v>1</v>
      </c>
      <c r="M16" s="147">
        <f t="shared" si="2"/>
        <v>0</v>
      </c>
      <c r="N16" s="147">
        <f t="shared" si="0"/>
        <v>2</v>
      </c>
      <c r="O16" s="147">
        <f t="shared" si="1"/>
        <v>3</v>
      </c>
      <c r="P16" s="148">
        <f t="shared" si="3"/>
        <v>5</v>
      </c>
      <c r="Q16" s="127"/>
      <c r="R16" s="146">
        <f>INDEX(Results!$B$5:$N$23,1+D16,3*E16)</f>
        <v>-10</v>
      </c>
      <c r="S16" s="147">
        <f>INDEX(Results!$B$5:$N$23,1+F16,3*G16)</f>
        <v>30</v>
      </c>
      <c r="T16" s="147">
        <f>INDEX(Results!$B$5:$N$23,1+H16,3*I16)</f>
        <v>110</v>
      </c>
      <c r="U16" s="148">
        <f t="shared" si="4"/>
        <v>130</v>
      </c>
      <c r="V16" s="132">
        <f t="shared" si="5"/>
        <v>50130</v>
      </c>
      <c r="W16" s="127"/>
      <c r="X16" s="137">
        <f t="shared" si="6"/>
        <v>13</v>
      </c>
      <c r="Y16" s="138" t="str">
        <f t="shared" si="7"/>
        <v>Копылев</v>
      </c>
      <c r="Z16" s="127"/>
    </row>
    <row r="17" spans="1:26" s="129" customFormat="1" ht="15">
      <c r="A17" s="127"/>
      <c r="B17" s="137">
        <v>12</v>
      </c>
      <c r="C17" s="163" t="s">
        <v>58</v>
      </c>
      <c r="D17" s="158">
        <v>3</v>
      </c>
      <c r="E17" s="158">
        <v>4</v>
      </c>
      <c r="F17" s="158">
        <v>12</v>
      </c>
      <c r="G17" s="158">
        <v>1</v>
      </c>
      <c r="H17" s="158">
        <v>14</v>
      </c>
      <c r="I17" s="158">
        <v>2</v>
      </c>
      <c r="J17" s="159">
        <f>INDEX(Results!$B$5:$N$23,1+D17,1+3*E17)</f>
        <v>1</v>
      </c>
      <c r="K17" s="159">
        <f>INDEX(Results!$B$5:$N$23,1+F17,1+3*G17)</f>
        <v>3</v>
      </c>
      <c r="L17" s="159">
        <f>INDEX(Results!$B$5:$N$23,1+H17,1+3*I17)</f>
        <v>4</v>
      </c>
      <c r="M17" s="147">
        <v>2</v>
      </c>
      <c r="N17" s="147">
        <f t="shared" si="0"/>
        <v>1</v>
      </c>
      <c r="O17" s="147">
        <f t="shared" si="1"/>
        <v>0</v>
      </c>
      <c r="P17" s="148">
        <f t="shared" si="3"/>
        <v>3</v>
      </c>
      <c r="Q17" s="127"/>
      <c r="R17" s="146">
        <f>INDEX(Results!$B$5:$N$23,1+D17,3*E17)</f>
        <v>30</v>
      </c>
      <c r="S17" s="147">
        <f>INDEX(Results!$B$5:$N$23,1+F17,3*G17)</f>
        <v>-10</v>
      </c>
      <c r="T17" s="147">
        <f>INDEX(Results!$B$5:$N$23,1+H17,3*I17)</f>
        <v>-100</v>
      </c>
      <c r="U17" s="148">
        <f t="shared" si="4"/>
        <v>-80</v>
      </c>
      <c r="V17" s="132">
        <f t="shared" si="5"/>
        <v>29920</v>
      </c>
      <c r="W17" s="127"/>
      <c r="X17" s="137">
        <f t="shared" si="6"/>
        <v>19</v>
      </c>
      <c r="Y17" s="138" t="str">
        <f t="shared" si="7"/>
        <v>Гройсман</v>
      </c>
      <c r="Z17" s="127"/>
    </row>
    <row r="18" spans="1:26" s="129" customFormat="1" ht="15">
      <c r="A18" s="127"/>
      <c r="B18" s="137">
        <v>13</v>
      </c>
      <c r="C18" s="163" t="s">
        <v>51</v>
      </c>
      <c r="D18" s="158">
        <v>4</v>
      </c>
      <c r="E18" s="158">
        <v>1</v>
      </c>
      <c r="F18" s="158">
        <v>7</v>
      </c>
      <c r="G18" s="158">
        <v>4</v>
      </c>
      <c r="H18" s="158">
        <v>16</v>
      </c>
      <c r="I18" s="158">
        <v>1</v>
      </c>
      <c r="J18" s="159">
        <f>INDEX(Results!$B$5:$N$23,1+D18,1+3*E18)</f>
        <v>1</v>
      </c>
      <c r="K18" s="159">
        <f>INDEX(Results!$B$5:$N$23,1+F18,1+3*G18)</f>
        <v>2</v>
      </c>
      <c r="L18" s="159">
        <f>INDEX(Results!$B$5:$N$23,1+H18,1+3*I18)</f>
        <v>1</v>
      </c>
      <c r="M18" s="147">
        <f t="shared" si="2"/>
        <v>3</v>
      </c>
      <c r="N18" s="164">
        <v>1.5</v>
      </c>
      <c r="O18" s="147">
        <f t="shared" si="1"/>
        <v>3</v>
      </c>
      <c r="P18" s="165">
        <f t="shared" si="3"/>
        <v>7.5</v>
      </c>
      <c r="Q18" s="127"/>
      <c r="R18" s="146">
        <f>INDEX(Results!$B$5:$N$23,1+D18,3*E18)</f>
        <v>200</v>
      </c>
      <c r="S18" s="147">
        <f>INDEX(Results!$B$5:$N$23,1+F18,3*G18)</f>
        <v>140</v>
      </c>
      <c r="T18" s="147">
        <f>INDEX(Results!$B$5:$N$23,1+H18,3*I18)</f>
        <v>250</v>
      </c>
      <c r="U18" s="148">
        <f t="shared" si="4"/>
        <v>590</v>
      </c>
      <c r="V18" s="132">
        <f t="shared" si="5"/>
        <v>75590</v>
      </c>
      <c r="W18" s="127"/>
      <c r="X18" s="137">
        <f t="shared" si="6"/>
        <v>3</v>
      </c>
      <c r="Y18" s="138" t="str">
        <f t="shared" si="7"/>
        <v>Иванов</v>
      </c>
      <c r="Z18" s="127"/>
    </row>
    <row r="19" spans="1:26" s="129" customFormat="1" ht="15">
      <c r="A19" s="127"/>
      <c r="B19" s="137">
        <v>14</v>
      </c>
      <c r="C19" s="163" t="s">
        <v>47</v>
      </c>
      <c r="D19" s="158">
        <v>4</v>
      </c>
      <c r="E19" s="158">
        <v>2</v>
      </c>
      <c r="F19" s="158">
        <v>9</v>
      </c>
      <c r="G19" s="158">
        <v>2</v>
      </c>
      <c r="H19" s="158">
        <v>17</v>
      </c>
      <c r="I19" s="158">
        <v>4</v>
      </c>
      <c r="J19" s="159">
        <f>INDEX(Results!$B$5:$N$23,1+D19,1+3*E19)</f>
        <v>2</v>
      </c>
      <c r="K19" s="159">
        <f>INDEX(Results!$B$5:$N$23,1+F19,1+3*G19)</f>
        <v>3</v>
      </c>
      <c r="L19" s="159">
        <f>INDEX(Results!$B$5:$N$23,1+H19,1+3*I19)</f>
        <v>2</v>
      </c>
      <c r="M19" s="147">
        <f t="shared" si="2"/>
        <v>2</v>
      </c>
      <c r="N19" s="147">
        <f t="shared" si="0"/>
        <v>1</v>
      </c>
      <c r="O19" s="147">
        <f t="shared" si="1"/>
        <v>2</v>
      </c>
      <c r="P19" s="148">
        <f t="shared" si="3"/>
        <v>5</v>
      </c>
      <c r="Q19" s="127"/>
      <c r="R19" s="146">
        <f>INDEX(Results!$B$5:$N$23,1+D19,3*E19)</f>
        <v>100</v>
      </c>
      <c r="S19" s="147">
        <f>INDEX(Results!$B$5:$N$23,1+F19,3*G19)</f>
        <v>40</v>
      </c>
      <c r="T19" s="147">
        <f>INDEX(Results!$B$5:$N$23,1+H19,3*I19)</f>
        <v>150</v>
      </c>
      <c r="U19" s="148">
        <f t="shared" si="4"/>
        <v>290</v>
      </c>
      <c r="V19" s="132">
        <f t="shared" si="5"/>
        <v>50290</v>
      </c>
      <c r="W19" s="127"/>
      <c r="X19" s="137">
        <f t="shared" si="6"/>
        <v>9</v>
      </c>
      <c r="Y19" s="138" t="str">
        <f t="shared" si="7"/>
        <v>Вайсман</v>
      </c>
      <c r="Z19" s="127"/>
    </row>
    <row r="20" spans="1:26" s="129" customFormat="1" ht="15">
      <c r="A20" s="127"/>
      <c r="B20" s="137">
        <v>15</v>
      </c>
      <c r="C20" s="163" t="s">
        <v>59</v>
      </c>
      <c r="D20" s="158">
        <v>4</v>
      </c>
      <c r="E20" s="158">
        <v>3</v>
      </c>
      <c r="F20" s="158">
        <v>10</v>
      </c>
      <c r="G20" s="158">
        <v>4</v>
      </c>
      <c r="H20" s="158">
        <v>13</v>
      </c>
      <c r="I20" s="158">
        <v>3</v>
      </c>
      <c r="J20" s="159">
        <f>INDEX(Results!$B$5:$N$23,1+D20,1+3*E20)</f>
        <v>3</v>
      </c>
      <c r="K20" s="159">
        <f>INDEX(Results!$B$5:$N$23,1+F20,1+3*G20)</f>
        <v>4</v>
      </c>
      <c r="L20" s="159">
        <f>INDEX(Results!$B$5:$N$23,1+H20,1+3*I20)</f>
        <v>4</v>
      </c>
      <c r="M20" s="147">
        <f t="shared" si="2"/>
        <v>1</v>
      </c>
      <c r="N20" s="147">
        <f t="shared" si="0"/>
        <v>0</v>
      </c>
      <c r="O20" s="147">
        <f t="shared" si="1"/>
        <v>0</v>
      </c>
      <c r="P20" s="148">
        <f t="shared" si="3"/>
        <v>1</v>
      </c>
      <c r="Q20" s="127"/>
      <c r="R20" s="146">
        <f>INDEX(Results!$B$5:$N$23,1+D20,3*E20)</f>
        <v>0</v>
      </c>
      <c r="S20" s="147">
        <f>INDEX(Results!$B$5:$N$23,1+F20,3*G20)</f>
        <v>-40</v>
      </c>
      <c r="T20" s="147">
        <f>INDEX(Results!$B$5:$N$23,1+H20,3*I20)</f>
        <v>-40</v>
      </c>
      <c r="U20" s="148">
        <f t="shared" si="4"/>
        <v>-80</v>
      </c>
      <c r="V20" s="132">
        <f t="shared" si="5"/>
        <v>9920</v>
      </c>
      <c r="W20" s="127"/>
      <c r="X20" s="137">
        <f t="shared" si="6"/>
        <v>21</v>
      </c>
      <c r="Y20" s="138" t="str">
        <f t="shared" si="7"/>
        <v>Баранова</v>
      </c>
      <c r="Z20" s="127"/>
    </row>
    <row r="21" spans="1:26" s="129" customFormat="1" ht="15">
      <c r="A21" s="127"/>
      <c r="B21" s="137">
        <v>16</v>
      </c>
      <c r="C21" s="163" t="s">
        <v>38</v>
      </c>
      <c r="D21" s="158">
        <v>4</v>
      </c>
      <c r="E21" s="158">
        <v>4</v>
      </c>
      <c r="F21" s="158">
        <v>12</v>
      </c>
      <c r="G21" s="158">
        <v>2</v>
      </c>
      <c r="H21" s="158">
        <v>15</v>
      </c>
      <c r="I21" s="158">
        <v>2</v>
      </c>
      <c r="J21" s="159">
        <f>INDEX(Results!$B$5:$N$23,1+D21,1+3*E21)</f>
        <v>4</v>
      </c>
      <c r="K21" s="159">
        <f>INDEX(Results!$B$5:$N$23,1+F21,1+3*G21)</f>
        <v>4</v>
      </c>
      <c r="L21" s="159">
        <f>INDEX(Results!$B$5:$N$23,1+H21,1+3*I21)</f>
        <v>3</v>
      </c>
      <c r="M21" s="147">
        <f t="shared" si="2"/>
        <v>0</v>
      </c>
      <c r="N21" s="147">
        <f t="shared" si="0"/>
        <v>0</v>
      </c>
      <c r="O21" s="147">
        <f t="shared" si="1"/>
        <v>1</v>
      </c>
      <c r="P21" s="148">
        <f t="shared" si="3"/>
        <v>1</v>
      </c>
      <c r="Q21" s="127"/>
      <c r="R21" s="146">
        <f>INDEX(Results!$B$5:$N$23,1+D21,3*E21)</f>
        <v>-90</v>
      </c>
      <c r="S21" s="147">
        <f>INDEX(Results!$B$5:$N$23,1+F21,3*G21)</f>
        <v>-20</v>
      </c>
      <c r="T21" s="147">
        <f>INDEX(Results!$B$5:$N$23,1+H21,3*I21)</f>
        <v>10</v>
      </c>
      <c r="U21" s="148">
        <f t="shared" si="4"/>
        <v>-100</v>
      </c>
      <c r="V21" s="132">
        <f t="shared" si="5"/>
        <v>9900</v>
      </c>
      <c r="W21" s="127"/>
      <c r="X21" s="137">
        <f t="shared" si="6"/>
        <v>22</v>
      </c>
      <c r="Y21" s="138" t="str">
        <f t="shared" si="7"/>
        <v>Островская</v>
      </c>
      <c r="Z21" s="127"/>
    </row>
    <row r="22" spans="1:26" s="129" customFormat="1" ht="15">
      <c r="A22" s="127"/>
      <c r="B22" s="137">
        <v>17</v>
      </c>
      <c r="C22" s="163" t="s">
        <v>60</v>
      </c>
      <c r="D22" s="158">
        <v>5</v>
      </c>
      <c r="E22" s="158">
        <v>1</v>
      </c>
      <c r="F22" s="158">
        <v>8</v>
      </c>
      <c r="G22" s="158">
        <v>1</v>
      </c>
      <c r="H22" s="158">
        <v>17</v>
      </c>
      <c r="I22" s="158">
        <v>1</v>
      </c>
      <c r="J22" s="159">
        <f>INDEX(Results!$B$5:$N$23,1+D22,1+3*E22)</f>
        <v>3</v>
      </c>
      <c r="K22" s="159">
        <f>INDEX(Results!$B$5:$N$23,1+F22,1+3*G22)</f>
        <v>4</v>
      </c>
      <c r="L22" s="159">
        <f>INDEX(Results!$B$5:$N$23,1+H22,1+3*I22)</f>
        <v>4</v>
      </c>
      <c r="M22" s="147">
        <f t="shared" si="2"/>
        <v>1</v>
      </c>
      <c r="N22" s="147">
        <f t="shared" si="0"/>
        <v>0</v>
      </c>
      <c r="O22" s="147">
        <f t="shared" si="1"/>
        <v>0</v>
      </c>
      <c r="P22" s="148">
        <f t="shared" si="3"/>
        <v>1</v>
      </c>
      <c r="Q22" s="127"/>
      <c r="R22" s="146">
        <f>INDEX(Results!$B$5:$N$23,1+D22,3*E22)</f>
        <v>-20</v>
      </c>
      <c r="S22" s="147">
        <f>INDEX(Results!$B$5:$N$23,1+F22,3*G22)</f>
        <v>-100</v>
      </c>
      <c r="T22" s="147">
        <f>INDEX(Results!$B$5:$N$23,1+H22,3*I22)</f>
        <v>-30</v>
      </c>
      <c r="U22" s="148">
        <f t="shared" si="4"/>
        <v>-150</v>
      </c>
      <c r="V22" s="132">
        <f t="shared" si="5"/>
        <v>9850</v>
      </c>
      <c r="W22" s="127"/>
      <c r="X22" s="137">
        <f t="shared" si="6"/>
        <v>23</v>
      </c>
      <c r="Y22" s="138" t="str">
        <f t="shared" si="7"/>
        <v>Федянина</v>
      </c>
      <c r="Z22" s="127"/>
    </row>
    <row r="23" spans="1:26" s="129" customFormat="1" ht="15">
      <c r="A23" s="127"/>
      <c r="B23" s="137">
        <v>18</v>
      </c>
      <c r="C23" s="163" t="s">
        <v>54</v>
      </c>
      <c r="D23" s="158">
        <v>5</v>
      </c>
      <c r="E23" s="158">
        <v>2</v>
      </c>
      <c r="F23" s="158">
        <v>9</v>
      </c>
      <c r="G23" s="158">
        <v>3</v>
      </c>
      <c r="H23" s="158">
        <v>18</v>
      </c>
      <c r="I23" s="158">
        <v>4</v>
      </c>
      <c r="J23" s="159">
        <f>INDEX(Results!$B$5:$N$23,1+D23,1+3*E23)</f>
        <v>4</v>
      </c>
      <c r="K23" s="159">
        <f>INDEX(Results!$B$5:$N$23,1+F23,1+3*G23)</f>
        <v>4</v>
      </c>
      <c r="L23" s="159">
        <f>INDEX(Results!$B$5:$N$23,1+H23,1+3*I23)</f>
        <v>4</v>
      </c>
      <c r="M23" s="147">
        <f t="shared" si="2"/>
        <v>0</v>
      </c>
      <c r="N23" s="147">
        <f t="shared" si="0"/>
        <v>0</v>
      </c>
      <c r="O23" s="147">
        <f t="shared" si="1"/>
        <v>0</v>
      </c>
      <c r="P23" s="148">
        <f t="shared" si="3"/>
        <v>0</v>
      </c>
      <c r="Q23" s="127"/>
      <c r="R23" s="146">
        <f>INDEX(Results!$B$5:$N$23,1+D23,3*E23)</f>
        <v>-60</v>
      </c>
      <c r="S23" s="147">
        <f>INDEX(Results!$B$5:$N$23,1+F23,3*G23)</f>
        <v>-10</v>
      </c>
      <c r="T23" s="147">
        <f>INDEX(Results!$B$5:$N$23,1+H23,3*I23)</f>
        <v>-70</v>
      </c>
      <c r="U23" s="148">
        <f t="shared" si="4"/>
        <v>-140</v>
      </c>
      <c r="V23" s="132">
        <f t="shared" si="5"/>
        <v>-140</v>
      </c>
      <c r="W23" s="127"/>
      <c r="X23" s="137">
        <f t="shared" si="6"/>
        <v>24</v>
      </c>
      <c r="Y23" s="138" t="str">
        <f t="shared" si="7"/>
        <v>Маликов</v>
      </c>
      <c r="Z23" s="127"/>
    </row>
    <row r="24" spans="1:26" s="129" customFormat="1" ht="15">
      <c r="A24" s="127"/>
      <c r="B24" s="137">
        <v>19</v>
      </c>
      <c r="C24" s="163" t="s">
        <v>45</v>
      </c>
      <c r="D24" s="158">
        <v>5</v>
      </c>
      <c r="E24" s="158">
        <v>3</v>
      </c>
      <c r="F24" s="158">
        <v>11</v>
      </c>
      <c r="G24" s="158">
        <v>1</v>
      </c>
      <c r="H24" s="158">
        <v>14</v>
      </c>
      <c r="I24" s="158">
        <v>3</v>
      </c>
      <c r="J24" s="159">
        <f>INDEX(Results!$B$5:$N$23,1+D24,1+3*E24)</f>
        <v>2</v>
      </c>
      <c r="K24" s="159">
        <f>INDEX(Results!$B$5:$N$23,1+F24,1+3*G24)</f>
        <v>4</v>
      </c>
      <c r="L24" s="159">
        <f>INDEX(Results!$B$5:$N$23,1+H24,1+3*I24)</f>
        <v>2</v>
      </c>
      <c r="M24" s="147">
        <f t="shared" si="2"/>
        <v>2</v>
      </c>
      <c r="N24" s="147">
        <f t="shared" si="0"/>
        <v>0</v>
      </c>
      <c r="O24" s="147">
        <f t="shared" si="1"/>
        <v>2</v>
      </c>
      <c r="P24" s="148">
        <f t="shared" si="3"/>
        <v>4</v>
      </c>
      <c r="Q24" s="127"/>
      <c r="R24" s="146">
        <f>INDEX(Results!$B$5:$N$23,1+D24,3*E24)</f>
        <v>0</v>
      </c>
      <c r="S24" s="147">
        <f>INDEX(Results!$B$5:$N$23,1+F24,3*G24)</f>
        <v>-30</v>
      </c>
      <c r="T24" s="147">
        <f>INDEX(Results!$B$5:$N$23,1+H24,3*I24)</f>
        <v>-50</v>
      </c>
      <c r="U24" s="148">
        <f t="shared" si="4"/>
        <v>-80</v>
      </c>
      <c r="V24" s="132">
        <f t="shared" si="5"/>
        <v>39920</v>
      </c>
      <c r="W24" s="127"/>
      <c r="X24" s="137">
        <f t="shared" si="6"/>
        <v>17</v>
      </c>
      <c r="Y24" s="138" t="str">
        <f t="shared" si="7"/>
        <v>Депутович</v>
      </c>
      <c r="Z24" s="127"/>
    </row>
    <row r="25" spans="1:26" s="129" customFormat="1" ht="15">
      <c r="A25" s="127"/>
      <c r="B25" s="137">
        <v>20</v>
      </c>
      <c r="C25" s="163" t="s">
        <v>39</v>
      </c>
      <c r="D25" s="158">
        <v>5</v>
      </c>
      <c r="E25" s="158">
        <v>4</v>
      </c>
      <c r="F25" s="158">
        <v>12</v>
      </c>
      <c r="G25" s="158">
        <v>3</v>
      </c>
      <c r="H25" s="158">
        <v>16</v>
      </c>
      <c r="I25" s="158">
        <v>2</v>
      </c>
      <c r="J25" s="159">
        <f>INDEX(Results!$B$5:$N$23,1+D25,1+3*E25)</f>
        <v>1</v>
      </c>
      <c r="K25" s="159">
        <f>INDEX(Results!$B$5:$N$23,1+F25,1+3*G25)</f>
        <v>2</v>
      </c>
      <c r="L25" s="159">
        <f>INDEX(Results!$B$5:$N$23,1+H25,1+3*I25)</f>
        <v>2</v>
      </c>
      <c r="M25" s="147">
        <f t="shared" si="2"/>
        <v>3</v>
      </c>
      <c r="N25" s="147">
        <f t="shared" si="0"/>
        <v>2</v>
      </c>
      <c r="O25" s="147">
        <f t="shared" si="1"/>
        <v>2</v>
      </c>
      <c r="P25" s="148">
        <f t="shared" si="3"/>
        <v>7</v>
      </c>
      <c r="Q25" s="127"/>
      <c r="R25" s="146">
        <f>INDEX(Results!$B$5:$N$23,1+D25,3*E25)</f>
        <v>290</v>
      </c>
      <c r="S25" s="147">
        <f>INDEX(Results!$B$5:$N$23,1+F25,3*G25)</f>
        <v>70</v>
      </c>
      <c r="T25" s="147">
        <f>INDEX(Results!$B$5:$N$23,1+H25,3*I25)</f>
        <v>190</v>
      </c>
      <c r="U25" s="148">
        <f t="shared" si="4"/>
        <v>550</v>
      </c>
      <c r="V25" s="132">
        <f t="shared" si="5"/>
        <v>70550</v>
      </c>
      <c r="W25" s="127"/>
      <c r="X25" s="137">
        <f t="shared" si="6"/>
        <v>4</v>
      </c>
      <c r="Y25" s="138" t="str">
        <f t="shared" si="7"/>
        <v>Курант</v>
      </c>
      <c r="Z25" s="127"/>
    </row>
    <row r="26" spans="1:26" s="129" customFormat="1" ht="15">
      <c r="A26" s="130"/>
      <c r="B26" s="137">
        <v>21</v>
      </c>
      <c r="C26" s="163" t="s">
        <v>43</v>
      </c>
      <c r="D26" s="158">
        <v>6</v>
      </c>
      <c r="E26" s="158">
        <v>1</v>
      </c>
      <c r="F26" s="158">
        <v>8</v>
      </c>
      <c r="G26" s="158">
        <v>2</v>
      </c>
      <c r="H26" s="158">
        <v>18</v>
      </c>
      <c r="I26" s="158">
        <v>1</v>
      </c>
      <c r="J26" s="159">
        <f>INDEX(Results!$B$5:$N$23,1+D26,1+3*E26)</f>
        <v>2</v>
      </c>
      <c r="K26" s="159">
        <f>INDEX(Results!$B$5:$N$23,1+F26,1+3*G26)</f>
        <v>3</v>
      </c>
      <c r="L26" s="159">
        <f>INDEX(Results!$B$5:$N$23,1+H26,1+3*I26)</f>
        <v>2</v>
      </c>
      <c r="M26" s="147">
        <f t="shared" si="2"/>
        <v>2</v>
      </c>
      <c r="N26" s="147">
        <f t="shared" si="0"/>
        <v>1</v>
      </c>
      <c r="O26" s="147">
        <f t="shared" si="1"/>
        <v>2</v>
      </c>
      <c r="P26" s="148">
        <f t="shared" si="3"/>
        <v>5</v>
      </c>
      <c r="Q26" s="130"/>
      <c r="R26" s="146">
        <f>INDEX(Results!$B$5:$N$23,1+D26,3*E26)</f>
        <v>80</v>
      </c>
      <c r="S26" s="147">
        <f>INDEX(Results!$B$5:$N$23,1+F26,3*G26)</f>
        <v>-50</v>
      </c>
      <c r="T26" s="147">
        <f>INDEX(Results!$B$5:$N$23,1+H26,3*I26)</f>
        <v>100</v>
      </c>
      <c r="U26" s="148">
        <f t="shared" si="4"/>
        <v>130</v>
      </c>
      <c r="V26" s="132">
        <f t="shared" si="5"/>
        <v>50130</v>
      </c>
      <c r="W26" s="130"/>
      <c r="X26" s="137">
        <f t="shared" si="6"/>
        <v>13</v>
      </c>
      <c r="Y26" s="138" t="str">
        <f t="shared" si="7"/>
        <v>Зильберштейн</v>
      </c>
      <c r="Z26" s="130"/>
    </row>
    <row r="27" spans="1:26" s="129" customFormat="1" ht="15">
      <c r="A27" s="130"/>
      <c r="B27" s="137">
        <v>22</v>
      </c>
      <c r="C27" s="163" t="s">
        <v>50</v>
      </c>
      <c r="D27" s="158">
        <v>6</v>
      </c>
      <c r="E27" s="158">
        <v>2</v>
      </c>
      <c r="F27" s="158">
        <v>9</v>
      </c>
      <c r="G27" s="158">
        <v>4</v>
      </c>
      <c r="H27" s="158">
        <v>13</v>
      </c>
      <c r="I27" s="158">
        <v>4</v>
      </c>
      <c r="J27" s="159">
        <f>INDEX(Results!$B$5:$N$23,1+D27,1+3*E27)</f>
        <v>4</v>
      </c>
      <c r="K27" s="159">
        <f>INDEX(Results!$B$5:$N$23,1+F27,1+3*G27)</f>
        <v>2</v>
      </c>
      <c r="L27" s="159">
        <f>INDEX(Results!$B$5:$N$23,1+H27,1+3*I27)</f>
        <v>3</v>
      </c>
      <c r="M27" s="147">
        <f t="shared" si="2"/>
        <v>0</v>
      </c>
      <c r="N27" s="147">
        <f t="shared" si="0"/>
        <v>2</v>
      </c>
      <c r="O27" s="147">
        <f t="shared" si="1"/>
        <v>1</v>
      </c>
      <c r="P27" s="148">
        <f t="shared" si="3"/>
        <v>3</v>
      </c>
      <c r="Q27" s="130"/>
      <c r="R27" s="146">
        <f>INDEX(Results!$B$5:$N$23,1+D27,3*E27)</f>
        <v>-80</v>
      </c>
      <c r="S27" s="147">
        <f>INDEX(Results!$B$5:$N$23,1+F27,3*G27)</f>
        <v>100</v>
      </c>
      <c r="T27" s="147">
        <f>INDEX(Results!$B$5:$N$23,1+H27,3*I27)</f>
        <v>70</v>
      </c>
      <c r="U27" s="148">
        <f t="shared" si="4"/>
        <v>90</v>
      </c>
      <c r="V27" s="132">
        <f t="shared" si="5"/>
        <v>30090</v>
      </c>
      <c r="W27" s="130"/>
      <c r="X27" s="137">
        <f t="shared" si="6"/>
        <v>18</v>
      </c>
      <c r="Y27" s="138" t="str">
        <f t="shared" si="7"/>
        <v>Бершадский</v>
      </c>
      <c r="Z27" s="130"/>
    </row>
    <row r="28" spans="1:26" s="129" customFormat="1" ht="15">
      <c r="A28" s="130"/>
      <c r="B28" s="137">
        <v>23</v>
      </c>
      <c r="C28" s="163" t="s">
        <v>57</v>
      </c>
      <c r="D28" s="158">
        <v>6</v>
      </c>
      <c r="E28" s="158">
        <v>3</v>
      </c>
      <c r="F28" s="158">
        <v>11</v>
      </c>
      <c r="G28" s="158">
        <v>2</v>
      </c>
      <c r="H28" s="158">
        <v>15</v>
      </c>
      <c r="I28" s="158">
        <v>3</v>
      </c>
      <c r="J28" s="159">
        <f>INDEX(Results!$B$5:$N$23,1+D28,1+3*E28)</f>
        <v>1</v>
      </c>
      <c r="K28" s="159">
        <f>INDEX(Results!$B$5:$N$23,1+F28,1+3*G28)</f>
        <v>1</v>
      </c>
      <c r="L28" s="159">
        <f>INDEX(Results!$B$5:$N$23,1+H28,1+3*I28)</f>
        <v>4</v>
      </c>
      <c r="M28" s="147">
        <f t="shared" si="2"/>
        <v>3</v>
      </c>
      <c r="N28" s="147">
        <f t="shared" si="0"/>
        <v>3</v>
      </c>
      <c r="O28" s="147">
        <f t="shared" si="1"/>
        <v>0</v>
      </c>
      <c r="P28" s="148">
        <f t="shared" si="3"/>
        <v>6</v>
      </c>
      <c r="Q28" s="130"/>
      <c r="R28" s="146">
        <f>INDEX(Results!$B$5:$N$23,1+D28,3*E28)</f>
        <v>170</v>
      </c>
      <c r="S28" s="147">
        <f>INDEX(Results!$B$5:$N$23,1+F28,3*G28)</f>
        <v>110</v>
      </c>
      <c r="T28" s="147">
        <f>INDEX(Results!$B$5:$N$23,1+H28,3*I28)</f>
        <v>-30</v>
      </c>
      <c r="U28" s="148">
        <f t="shared" si="4"/>
        <v>250</v>
      </c>
      <c r="V28" s="132">
        <f t="shared" si="5"/>
        <v>60250</v>
      </c>
      <c r="W28" s="130"/>
      <c r="X28" s="137">
        <f t="shared" si="6"/>
        <v>6</v>
      </c>
      <c r="Y28" s="138" t="str">
        <f t="shared" si="7"/>
        <v>Юшин</v>
      </c>
      <c r="Z28" s="130"/>
    </row>
    <row r="29" spans="1:26" s="129" customFormat="1" ht="15" thickBot="1">
      <c r="A29" s="127"/>
      <c r="B29" s="139">
        <v>24</v>
      </c>
      <c r="C29" s="168" t="s">
        <v>61</v>
      </c>
      <c r="D29" s="160">
        <v>6</v>
      </c>
      <c r="E29" s="160">
        <v>4</v>
      </c>
      <c r="F29" s="160">
        <v>12</v>
      </c>
      <c r="G29" s="160">
        <v>4</v>
      </c>
      <c r="H29" s="160">
        <v>17</v>
      </c>
      <c r="I29" s="160">
        <v>2</v>
      </c>
      <c r="J29" s="161">
        <f>INDEX(Results!$B$5:$N$23,1+D29,1+3*E29)</f>
        <v>3</v>
      </c>
      <c r="K29" s="161">
        <f>INDEX(Results!$B$5:$N$23,1+F29,1+3*G29)</f>
        <v>1</v>
      </c>
      <c r="L29" s="161">
        <f>INDEX(Results!$B$5:$N$23,1+H29,1+3*I29)</f>
        <v>3</v>
      </c>
      <c r="M29" s="150">
        <f t="shared" si="2"/>
        <v>1</v>
      </c>
      <c r="N29" s="150">
        <f t="shared" si="0"/>
        <v>3</v>
      </c>
      <c r="O29" s="150">
        <f t="shared" si="1"/>
        <v>1</v>
      </c>
      <c r="P29" s="151">
        <f t="shared" si="3"/>
        <v>5</v>
      </c>
      <c r="Q29" s="127"/>
      <c r="R29" s="149">
        <f>INDEX(Results!$B$5:$N$23,1+D29,3*E29)</f>
        <v>70</v>
      </c>
      <c r="S29" s="150">
        <f>INDEX(Results!$B$5:$N$23,1+F29,3*G29)</f>
        <v>220</v>
      </c>
      <c r="T29" s="150">
        <f>INDEX(Results!$B$5:$N$23,1+H29,3*I29)</f>
        <v>30</v>
      </c>
      <c r="U29" s="151">
        <f t="shared" si="4"/>
        <v>320</v>
      </c>
      <c r="V29" s="132">
        <f t="shared" si="5"/>
        <v>50320</v>
      </c>
      <c r="W29" s="127"/>
      <c r="X29" s="139">
        <f t="shared" si="6"/>
        <v>8</v>
      </c>
      <c r="Y29" s="140" t="str">
        <f t="shared" si="7"/>
        <v>Цукерштейн</v>
      </c>
      <c r="Z29" s="127"/>
    </row>
    <row r="30" spans="1:26" s="3" customFormat="1" ht="6" customHeight="1">
      <c r="A30" s="74"/>
      <c r="B30" s="125"/>
      <c r="C30" s="75"/>
      <c r="D30" s="237"/>
      <c r="E30" s="237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74"/>
      <c r="R30" s="73"/>
      <c r="S30" s="73"/>
      <c r="T30" s="73"/>
      <c r="U30" s="73"/>
      <c r="V30" s="102"/>
      <c r="W30" s="74"/>
      <c r="X30" s="125"/>
      <c r="Z30" s="74"/>
    </row>
    <row r="31" spans="1:26" s="3" customFormat="1" ht="20.25">
      <c r="A31" s="74"/>
      <c r="B31" s="237" t="s">
        <v>37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74"/>
      <c r="R31" s="73"/>
      <c r="S31" s="73"/>
      <c r="T31" s="73"/>
      <c r="U31" s="73"/>
      <c r="V31" s="102"/>
      <c r="W31" s="74"/>
      <c r="X31" s="125"/>
      <c r="Z31" s="74"/>
    </row>
    <row r="32" spans="1:26" s="3" customFormat="1" ht="6" customHeight="1" thickBot="1">
      <c r="A32" s="74"/>
      <c r="B32" s="125"/>
      <c r="C32" s="75"/>
      <c r="D32" s="76"/>
      <c r="E32" s="76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74"/>
      <c r="R32" s="73"/>
      <c r="S32" s="73"/>
      <c r="T32" s="73"/>
      <c r="U32" s="73"/>
      <c r="V32" s="102"/>
      <c r="W32" s="74"/>
      <c r="X32" s="125"/>
      <c r="Z32" s="74"/>
    </row>
    <row r="33" spans="1:26" s="129" customFormat="1" ht="15">
      <c r="A33" s="127"/>
      <c r="B33" s="153">
        <v>1</v>
      </c>
      <c r="C33" s="154" t="str">
        <f>VLOOKUP(1,$X$6:$Y$29,2,0)</f>
        <v>Львович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7"/>
      <c r="R33" s="128"/>
      <c r="S33" s="128"/>
      <c r="T33" s="128"/>
      <c r="U33" s="128"/>
      <c r="V33" s="128"/>
      <c r="W33" s="127"/>
      <c r="X33" s="128"/>
      <c r="Z33" s="127"/>
    </row>
    <row r="34" spans="1:26" s="129" customFormat="1" ht="15">
      <c r="A34" s="127"/>
      <c r="B34" s="137">
        <v>2</v>
      </c>
      <c r="C34" s="138" t="str">
        <f>VLOOKUP(2,$X$6:$Y$29,2,0)</f>
        <v>Папичев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7"/>
      <c r="R34" s="128"/>
      <c r="S34" s="128"/>
      <c r="T34" s="128"/>
      <c r="U34" s="128"/>
      <c r="V34" s="128"/>
      <c r="W34" s="127"/>
      <c r="X34" s="128"/>
      <c r="Z34" s="127"/>
    </row>
    <row r="35" spans="1:26" s="129" customFormat="1" ht="15">
      <c r="A35" s="127"/>
      <c r="B35" s="137">
        <v>3</v>
      </c>
      <c r="C35" s="138" t="str">
        <f>VLOOKUP(3,$X$6:$Y$29,2,0)</f>
        <v>Иванов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7"/>
      <c r="R35" s="128"/>
      <c r="S35" s="128"/>
      <c r="T35" s="128"/>
      <c r="U35" s="128"/>
      <c r="V35" s="128"/>
      <c r="W35" s="127"/>
      <c r="X35" s="128"/>
      <c r="Z35" s="127"/>
    </row>
    <row r="36" spans="1:26" s="129" customFormat="1" ht="15">
      <c r="A36" s="127"/>
      <c r="B36" s="137">
        <v>4</v>
      </c>
      <c r="C36" s="138" t="str">
        <f>VLOOKUP(4,$X$6:$Y$29,2,0)</f>
        <v>Курант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7"/>
      <c r="R36" s="128"/>
      <c r="S36" s="128"/>
      <c r="T36" s="128"/>
      <c r="U36" s="128"/>
      <c r="V36" s="128"/>
      <c r="W36" s="127"/>
      <c r="X36" s="128"/>
      <c r="Z36" s="127"/>
    </row>
    <row r="37" spans="1:26" s="129" customFormat="1" ht="15">
      <c r="A37" s="130"/>
      <c r="B37" s="137">
        <v>5</v>
      </c>
      <c r="C37" s="138" t="str">
        <f>VLOOKUP(5,$X$6:$Y$29,2,0)</f>
        <v>Копылева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30"/>
      <c r="R37" s="128"/>
      <c r="S37" s="128"/>
      <c r="T37" s="128"/>
      <c r="U37" s="128"/>
      <c r="V37" s="128"/>
      <c r="W37" s="130"/>
      <c r="X37" s="128"/>
      <c r="Z37" s="130"/>
    </row>
    <row r="38" spans="1:26" s="129" customFormat="1" ht="15">
      <c r="A38" s="127"/>
      <c r="B38" s="137">
        <v>6</v>
      </c>
      <c r="C38" s="138" t="str">
        <f>VLOOKUP(6,$X$6:$Y$29,2,0)</f>
        <v>Юшин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7"/>
      <c r="R38" s="128"/>
      <c r="S38" s="128"/>
      <c r="T38" s="128"/>
      <c r="U38" s="128"/>
      <c r="V38" s="128"/>
      <c r="W38" s="127"/>
      <c r="X38" s="128"/>
      <c r="Z38" s="127"/>
    </row>
    <row r="39" spans="1:26" s="129" customFormat="1" ht="15">
      <c r="A39" s="127"/>
      <c r="B39" s="137">
        <v>7</v>
      </c>
      <c r="C39" s="138" t="str">
        <f>VLOOKUP(7,$X$6:$Y$29,2,0)</f>
        <v>Потенко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7"/>
      <c r="R39" s="128"/>
      <c r="S39" s="128"/>
      <c r="T39" s="128"/>
      <c r="U39" s="128"/>
      <c r="V39" s="128"/>
      <c r="W39" s="127"/>
      <c r="X39" s="128"/>
      <c r="Z39" s="127"/>
    </row>
    <row r="40" spans="1:26" s="129" customFormat="1" ht="15">
      <c r="A40" s="127"/>
      <c r="B40" s="137">
        <v>8</v>
      </c>
      <c r="C40" s="138" t="str">
        <f>VLOOKUP(8,$X$6:$Y$29,2,0)</f>
        <v>Цукерштейн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7"/>
      <c r="R40" s="128"/>
      <c r="S40" s="128"/>
      <c r="T40" s="128"/>
      <c r="U40" s="128"/>
      <c r="V40" s="128"/>
      <c r="W40" s="127"/>
      <c r="X40" s="128"/>
      <c r="Z40" s="127"/>
    </row>
    <row r="41" spans="1:26" s="129" customFormat="1" ht="15" thickBot="1">
      <c r="A41" s="131"/>
      <c r="B41" s="139">
        <v>9</v>
      </c>
      <c r="C41" s="140" t="str">
        <f>VLOOKUP(9,$X$6:$Y$29,2,0)</f>
        <v>Вайсман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31"/>
      <c r="R41" s="128"/>
      <c r="S41" s="128"/>
      <c r="T41" s="128"/>
      <c r="U41" s="128"/>
      <c r="V41" s="128"/>
      <c r="W41" s="131"/>
      <c r="X41" s="128"/>
      <c r="Z41" s="131"/>
    </row>
    <row r="42" spans="1:26" s="3" customFormat="1" ht="6" customHeight="1">
      <c r="A42" s="74"/>
      <c r="B42" s="125"/>
      <c r="C42" s="75"/>
      <c r="D42" s="237"/>
      <c r="E42" s="237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74"/>
      <c r="R42" s="73"/>
      <c r="S42" s="73"/>
      <c r="T42" s="73"/>
      <c r="U42" s="73"/>
      <c r="V42" s="102"/>
      <c r="W42" s="74"/>
      <c r="X42" s="125"/>
      <c r="Z42" s="74"/>
    </row>
    <row r="43" spans="1:26" s="3" customFormat="1" ht="20.25">
      <c r="A43" s="74"/>
      <c r="B43" s="237" t="s">
        <v>1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74"/>
      <c r="R43" s="73"/>
      <c r="S43" s="73"/>
      <c r="T43" s="73"/>
      <c r="U43" s="73"/>
      <c r="V43" s="102"/>
      <c r="W43" s="74"/>
      <c r="X43" s="125"/>
      <c r="Z43" s="74"/>
    </row>
    <row r="44" spans="1:26" s="3" customFormat="1" ht="6" customHeight="1" thickBot="1">
      <c r="A44" s="74"/>
      <c r="B44" s="125"/>
      <c r="C44" s="75"/>
      <c r="D44" s="76"/>
      <c r="E44" s="76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74"/>
      <c r="R44" s="73"/>
      <c r="S44" s="73"/>
      <c r="T44" s="73"/>
      <c r="U44" s="73"/>
      <c r="V44" s="102"/>
      <c r="W44" s="74"/>
      <c r="X44" s="125"/>
      <c r="Z44" s="74"/>
    </row>
    <row r="45" spans="1:26" s="129" customFormat="1" ht="15">
      <c r="A45" s="131"/>
      <c r="B45" s="153">
        <v>1</v>
      </c>
      <c r="C45" s="154" t="str">
        <f>VLOOKUP(1,Thirdfinals!DJ7:DK9,2,0)</f>
        <v>Львович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31"/>
      <c r="R45" s="128"/>
      <c r="S45" s="128"/>
      <c r="T45" s="128"/>
      <c r="U45" s="128"/>
      <c r="V45" s="128"/>
      <c r="W45" s="131"/>
      <c r="X45" s="128"/>
      <c r="Z45" s="131"/>
    </row>
    <row r="46" spans="1:26" s="129" customFormat="1" ht="15">
      <c r="A46" s="131"/>
      <c r="B46" s="137">
        <v>2</v>
      </c>
      <c r="C46" s="138" t="str">
        <f>VLOOKUP(1,Thirdfinals!DJ11:DK13,2,0)</f>
        <v>Папичев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31"/>
      <c r="R46" s="128"/>
      <c r="S46" s="128"/>
      <c r="T46" s="128"/>
      <c r="U46" s="128"/>
      <c r="V46" s="128"/>
      <c r="W46" s="131"/>
      <c r="X46" s="128"/>
      <c r="Z46" s="131"/>
    </row>
    <row r="47" spans="1:26" s="129" customFormat="1" ht="15" thickBot="1">
      <c r="A47" s="131"/>
      <c r="B47" s="139">
        <v>3</v>
      </c>
      <c r="C47" s="140" t="str">
        <f>VLOOKUP(1,Thirdfinals!DJ15:DK17,2,0)</f>
        <v>Потенко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31"/>
      <c r="R47" s="128"/>
      <c r="S47" s="128"/>
      <c r="T47" s="128"/>
      <c r="U47" s="128"/>
      <c r="V47" s="128"/>
      <c r="W47" s="131"/>
      <c r="X47" s="128"/>
      <c r="Z47" s="131"/>
    </row>
  </sheetData>
  <mergeCells count="7">
    <mergeCell ref="D42:E42"/>
    <mergeCell ref="B43:P43"/>
    <mergeCell ref="D2:E2"/>
    <mergeCell ref="B1:Y1"/>
    <mergeCell ref="B3:P3"/>
    <mergeCell ref="D30:E30"/>
    <mergeCell ref="B31:P3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5"/>
  <sheetViews>
    <sheetView workbookViewId="0" topLeftCell="A1">
      <pane ySplit="1" topLeftCell="BM3" activePane="bottomLeft" state="frozen"/>
      <selection pane="topLeft" activeCell="O6" sqref="O6"/>
      <selection pane="bottomLeft" activeCell="O6" sqref="O6"/>
    </sheetView>
  </sheetViews>
  <sheetFormatPr defaultColWidth="9.140625" defaultRowHeight="12.75"/>
  <cols>
    <col min="1" max="1" width="10.7109375" style="223" bestFit="1" customWidth="1"/>
    <col min="2" max="2" width="13.7109375" style="211" bestFit="1" customWidth="1"/>
    <col min="3" max="3" width="7.8515625" style="223" bestFit="1" customWidth="1"/>
    <col min="4" max="4" width="8.57421875" style="223" bestFit="1" customWidth="1"/>
    <col min="5" max="5" width="4.8515625" style="223" bestFit="1" customWidth="1"/>
    <col min="6" max="6" width="5.7109375" style="223" bestFit="1" customWidth="1"/>
    <col min="7" max="7" width="12.28125" style="223" bestFit="1" customWidth="1"/>
    <col min="8" max="8" width="50.421875" style="211" bestFit="1" customWidth="1"/>
    <col min="9" max="16384" width="8.8515625" style="211" customWidth="1"/>
  </cols>
  <sheetData>
    <row r="1" spans="1:8" ht="12.75">
      <c r="A1" s="209" t="s">
        <v>86</v>
      </c>
      <c r="B1" s="209" t="s">
        <v>73</v>
      </c>
      <c r="C1" s="209" t="s">
        <v>74</v>
      </c>
      <c r="D1" s="209" t="s">
        <v>75</v>
      </c>
      <c r="E1" s="209" t="s">
        <v>76</v>
      </c>
      <c r="F1" s="209" t="s">
        <v>77</v>
      </c>
      <c r="G1" s="209" t="s">
        <v>87</v>
      </c>
      <c r="H1" s="209"/>
    </row>
    <row r="2" spans="1:8" ht="12.75">
      <c r="A2" s="214">
        <v>1</v>
      </c>
      <c r="B2" s="213" t="s">
        <v>52</v>
      </c>
      <c r="C2" s="228">
        <v>190</v>
      </c>
      <c r="D2" s="212">
        <v>0</v>
      </c>
      <c r="E2" s="214">
        <v>190</v>
      </c>
      <c r="F2" s="214">
        <v>12</v>
      </c>
      <c r="G2" s="229">
        <f>A2-F2</f>
        <v>-11</v>
      </c>
      <c r="H2" s="210" t="s">
        <v>88</v>
      </c>
    </row>
    <row r="3" spans="1:8" ht="12.75">
      <c r="A3" s="214">
        <v>2</v>
      </c>
      <c r="B3" s="213" t="s">
        <v>47</v>
      </c>
      <c r="C3" s="228">
        <v>330</v>
      </c>
      <c r="D3" s="212">
        <v>-40</v>
      </c>
      <c r="E3" s="214">
        <v>290</v>
      </c>
      <c r="F3" s="214">
        <v>9</v>
      </c>
      <c r="G3" s="214">
        <f aca="true" t="shared" si="0" ref="G3:G25">A3-F3</f>
        <v>-7</v>
      </c>
      <c r="H3" s="210"/>
    </row>
    <row r="4" spans="1:8" ht="12.75">
      <c r="A4" s="214">
        <v>3</v>
      </c>
      <c r="B4" s="213" t="s">
        <v>44</v>
      </c>
      <c r="C4" s="228">
        <v>490</v>
      </c>
      <c r="D4" s="212">
        <v>-50</v>
      </c>
      <c r="E4" s="214">
        <v>440</v>
      </c>
      <c r="F4" s="214">
        <v>2</v>
      </c>
      <c r="G4" s="214">
        <f t="shared" si="0"/>
        <v>1</v>
      </c>
      <c r="H4" s="210"/>
    </row>
    <row r="5" spans="1:8" ht="12.75">
      <c r="A5" s="214">
        <v>4</v>
      </c>
      <c r="B5" s="213" t="s">
        <v>56</v>
      </c>
      <c r="C5" s="228">
        <v>340</v>
      </c>
      <c r="D5" s="212">
        <v>-50</v>
      </c>
      <c r="E5" s="214">
        <v>290</v>
      </c>
      <c r="F5" s="214">
        <v>5</v>
      </c>
      <c r="G5" s="214">
        <f t="shared" si="0"/>
        <v>-1</v>
      </c>
      <c r="H5" s="210"/>
    </row>
    <row r="6" spans="1:8" ht="12.75">
      <c r="A6" s="214">
        <v>5</v>
      </c>
      <c r="B6" s="213" t="s">
        <v>40</v>
      </c>
      <c r="C6" s="228">
        <v>970</v>
      </c>
      <c r="D6" s="212">
        <v>-80</v>
      </c>
      <c r="E6" s="214">
        <v>890</v>
      </c>
      <c r="F6" s="214">
        <v>1</v>
      </c>
      <c r="G6" s="214">
        <f t="shared" si="0"/>
        <v>4</v>
      </c>
      <c r="H6" s="210"/>
    </row>
    <row r="7" spans="1:8" ht="12.75">
      <c r="A7" s="214">
        <v>6</v>
      </c>
      <c r="B7" s="213" t="s">
        <v>48</v>
      </c>
      <c r="C7" s="228">
        <v>260</v>
      </c>
      <c r="D7" s="212">
        <v>-80</v>
      </c>
      <c r="E7" s="214">
        <v>180</v>
      </c>
      <c r="F7" s="214">
        <v>16</v>
      </c>
      <c r="G7" s="229">
        <f t="shared" si="0"/>
        <v>-10</v>
      </c>
      <c r="H7" s="210" t="s">
        <v>88</v>
      </c>
    </row>
    <row r="8" spans="1:8" ht="12.75">
      <c r="A8" s="214">
        <v>7</v>
      </c>
      <c r="B8" s="213" t="s">
        <v>59</v>
      </c>
      <c r="C8" s="228">
        <v>0</v>
      </c>
      <c r="D8" s="212">
        <v>-80</v>
      </c>
      <c r="E8" s="214">
        <v>-80</v>
      </c>
      <c r="F8" s="214">
        <v>21</v>
      </c>
      <c r="G8" s="229">
        <f t="shared" si="0"/>
        <v>-14</v>
      </c>
      <c r="H8" s="210" t="s">
        <v>88</v>
      </c>
    </row>
    <row r="9" spans="1:8" ht="12.75">
      <c r="A9" s="214">
        <v>8</v>
      </c>
      <c r="B9" s="213" t="s">
        <v>50</v>
      </c>
      <c r="C9" s="228">
        <v>180</v>
      </c>
      <c r="D9" s="212">
        <v>-90</v>
      </c>
      <c r="E9" s="214">
        <v>90</v>
      </c>
      <c r="F9" s="214">
        <v>18</v>
      </c>
      <c r="G9" s="229">
        <f t="shared" si="0"/>
        <v>-10</v>
      </c>
      <c r="H9" s="210" t="s">
        <v>88</v>
      </c>
    </row>
    <row r="10" spans="1:8" ht="12.75">
      <c r="A10" s="214">
        <v>9</v>
      </c>
      <c r="B10" s="213" t="s">
        <v>61</v>
      </c>
      <c r="C10" s="228">
        <v>430</v>
      </c>
      <c r="D10" s="212">
        <v>-110</v>
      </c>
      <c r="E10" s="214">
        <v>320</v>
      </c>
      <c r="F10" s="214">
        <v>8</v>
      </c>
      <c r="G10" s="214">
        <f t="shared" si="0"/>
        <v>1</v>
      </c>
      <c r="H10" s="210"/>
    </row>
    <row r="11" spans="1:8" ht="12.75">
      <c r="A11" s="215">
        <v>10</v>
      </c>
      <c r="B11" s="210" t="s">
        <v>49</v>
      </c>
      <c r="C11" s="230">
        <v>340</v>
      </c>
      <c r="D11" s="221">
        <v>-110</v>
      </c>
      <c r="E11" s="215">
        <v>230</v>
      </c>
      <c r="F11" s="219">
        <v>11</v>
      </c>
      <c r="G11" s="215">
        <f t="shared" si="0"/>
        <v>-1</v>
      </c>
      <c r="H11" s="210"/>
    </row>
    <row r="12" spans="1:8" ht="12.75">
      <c r="A12" s="219">
        <v>11</v>
      </c>
      <c r="B12" s="218" t="s">
        <v>39</v>
      </c>
      <c r="C12" s="220">
        <v>680</v>
      </c>
      <c r="D12" s="217">
        <v>-130</v>
      </c>
      <c r="E12" s="219">
        <v>550</v>
      </c>
      <c r="F12" s="219">
        <v>4</v>
      </c>
      <c r="G12" s="215">
        <f t="shared" si="0"/>
        <v>7</v>
      </c>
      <c r="H12" s="210"/>
    </row>
    <row r="13" spans="1:8" ht="12.75">
      <c r="A13" s="215">
        <v>12</v>
      </c>
      <c r="B13" s="210" t="s">
        <v>41</v>
      </c>
      <c r="C13" s="230">
        <v>380</v>
      </c>
      <c r="D13" s="221">
        <v>-130</v>
      </c>
      <c r="E13" s="215">
        <v>250</v>
      </c>
      <c r="F13" s="219">
        <v>10</v>
      </c>
      <c r="G13" s="215">
        <f t="shared" si="0"/>
        <v>2</v>
      </c>
      <c r="H13" s="210"/>
    </row>
    <row r="14" spans="1:8" ht="12.75">
      <c r="A14" s="215">
        <v>13</v>
      </c>
      <c r="B14" s="210" t="s">
        <v>58</v>
      </c>
      <c r="C14" s="230">
        <v>60</v>
      </c>
      <c r="D14" s="221">
        <v>-140</v>
      </c>
      <c r="E14" s="215">
        <v>-80</v>
      </c>
      <c r="F14" s="219">
        <v>19</v>
      </c>
      <c r="G14" s="215">
        <f t="shared" si="0"/>
        <v>-6</v>
      </c>
      <c r="H14" s="210"/>
    </row>
    <row r="15" spans="1:8" ht="12.75">
      <c r="A15" s="215">
        <v>14</v>
      </c>
      <c r="B15" s="210" t="s">
        <v>54</v>
      </c>
      <c r="C15" s="230">
        <v>40</v>
      </c>
      <c r="D15" s="221">
        <v>-180</v>
      </c>
      <c r="E15" s="215">
        <v>-140</v>
      </c>
      <c r="F15" s="219">
        <v>24</v>
      </c>
      <c r="G15" s="231">
        <f t="shared" si="0"/>
        <v>-10</v>
      </c>
      <c r="H15" s="210" t="s">
        <v>88</v>
      </c>
    </row>
    <row r="16" spans="1:8" ht="12.75">
      <c r="A16" s="215">
        <v>15</v>
      </c>
      <c r="B16" s="210" t="s">
        <v>55</v>
      </c>
      <c r="C16" s="230">
        <v>340</v>
      </c>
      <c r="D16" s="221">
        <v>-210</v>
      </c>
      <c r="E16" s="215">
        <v>130</v>
      </c>
      <c r="F16" s="219">
        <v>13</v>
      </c>
      <c r="G16" s="215">
        <f t="shared" si="0"/>
        <v>2</v>
      </c>
      <c r="H16" s="210"/>
    </row>
    <row r="17" spans="1:8" ht="12.75">
      <c r="A17" s="219">
        <v>16</v>
      </c>
      <c r="B17" s="218" t="s">
        <v>57</v>
      </c>
      <c r="C17" s="220">
        <v>480</v>
      </c>
      <c r="D17" s="217">
        <v>-230</v>
      </c>
      <c r="E17" s="219">
        <v>250</v>
      </c>
      <c r="F17" s="219">
        <v>6</v>
      </c>
      <c r="G17" s="232">
        <f t="shared" si="0"/>
        <v>10</v>
      </c>
      <c r="H17" s="233" t="s">
        <v>89</v>
      </c>
    </row>
    <row r="18" spans="1:8" ht="12.75">
      <c r="A18" s="219">
        <v>17</v>
      </c>
      <c r="B18" s="218" t="s">
        <v>51</v>
      </c>
      <c r="C18" s="220">
        <v>840</v>
      </c>
      <c r="D18" s="217">
        <v>-250</v>
      </c>
      <c r="E18" s="219">
        <v>590</v>
      </c>
      <c r="F18" s="219">
        <v>3</v>
      </c>
      <c r="G18" s="232">
        <f t="shared" si="0"/>
        <v>14</v>
      </c>
      <c r="H18" s="233" t="s">
        <v>89</v>
      </c>
    </row>
    <row r="19" spans="1:8" ht="12.75">
      <c r="A19" s="215">
        <v>18</v>
      </c>
      <c r="B19" s="210" t="s">
        <v>60</v>
      </c>
      <c r="C19" s="230">
        <v>100</v>
      </c>
      <c r="D19" s="221">
        <v>-250</v>
      </c>
      <c r="E19" s="215">
        <v>-150</v>
      </c>
      <c r="F19" s="219">
        <v>23</v>
      </c>
      <c r="G19" s="215">
        <f t="shared" si="0"/>
        <v>-5</v>
      </c>
      <c r="H19" s="210"/>
    </row>
    <row r="20" spans="1:8" ht="12.75">
      <c r="A20" s="215">
        <v>19</v>
      </c>
      <c r="B20" s="210" t="s">
        <v>45</v>
      </c>
      <c r="C20" s="230">
        <v>180</v>
      </c>
      <c r="D20" s="221">
        <v>-260</v>
      </c>
      <c r="E20" s="215">
        <v>-80</v>
      </c>
      <c r="F20" s="219">
        <v>17</v>
      </c>
      <c r="G20" s="215">
        <f t="shared" si="0"/>
        <v>2</v>
      </c>
      <c r="H20" s="210"/>
    </row>
    <row r="21" spans="1:8" ht="12.75">
      <c r="A21" s="215">
        <v>20</v>
      </c>
      <c r="B21" s="210" t="s">
        <v>38</v>
      </c>
      <c r="C21" s="230">
        <v>180</v>
      </c>
      <c r="D21" s="221">
        <v>-280</v>
      </c>
      <c r="E21" s="215">
        <v>-100</v>
      </c>
      <c r="F21" s="219">
        <v>22</v>
      </c>
      <c r="G21" s="215">
        <f t="shared" si="0"/>
        <v>-2</v>
      </c>
      <c r="H21" s="210"/>
    </row>
    <row r="22" spans="1:8" ht="12.75">
      <c r="A22" s="215">
        <v>21</v>
      </c>
      <c r="B22" s="210" t="s">
        <v>43</v>
      </c>
      <c r="C22" s="230">
        <v>430</v>
      </c>
      <c r="D22" s="221">
        <v>-300</v>
      </c>
      <c r="E22" s="215">
        <v>130</v>
      </c>
      <c r="F22" s="219">
        <v>13</v>
      </c>
      <c r="G22" s="215">
        <f t="shared" si="0"/>
        <v>8</v>
      </c>
      <c r="H22" s="210"/>
    </row>
    <row r="23" spans="1:8" ht="12.75">
      <c r="A23" s="219">
        <v>22</v>
      </c>
      <c r="B23" s="218" t="s">
        <v>53</v>
      </c>
      <c r="C23" s="220">
        <v>510</v>
      </c>
      <c r="D23" s="217">
        <v>-320</v>
      </c>
      <c r="E23" s="219">
        <v>190</v>
      </c>
      <c r="F23" s="219">
        <v>15</v>
      </c>
      <c r="G23" s="215">
        <f t="shared" si="0"/>
        <v>7</v>
      </c>
      <c r="H23" s="210"/>
    </row>
    <row r="24" spans="1:8" ht="12.75">
      <c r="A24" s="219">
        <v>23</v>
      </c>
      <c r="B24" s="218" t="s">
        <v>42</v>
      </c>
      <c r="C24" s="220">
        <v>720</v>
      </c>
      <c r="D24" s="217">
        <v>-380</v>
      </c>
      <c r="E24" s="219">
        <v>340</v>
      </c>
      <c r="F24" s="219">
        <v>7</v>
      </c>
      <c r="G24" s="232">
        <f t="shared" si="0"/>
        <v>16</v>
      </c>
      <c r="H24" s="233" t="s">
        <v>89</v>
      </c>
    </row>
    <row r="25" spans="1:8" ht="12.75">
      <c r="A25" s="219">
        <v>24</v>
      </c>
      <c r="B25" s="218" t="s">
        <v>46</v>
      </c>
      <c r="C25" s="220">
        <v>450</v>
      </c>
      <c r="D25" s="217">
        <v>-390</v>
      </c>
      <c r="E25" s="219">
        <v>60</v>
      </c>
      <c r="F25" s="219">
        <v>20</v>
      </c>
      <c r="G25" s="215">
        <f t="shared" si="0"/>
        <v>4</v>
      </c>
      <c r="H25" s="210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3"/>
  <sheetViews>
    <sheetView zoomScale="75" zoomScaleNormal="75" workbookViewId="0" topLeftCell="A7">
      <selection activeCell="I31" sqref="I31"/>
    </sheetView>
  </sheetViews>
  <sheetFormatPr defaultColWidth="9.140625" defaultRowHeight="12.75"/>
  <cols>
    <col min="1" max="1" width="1.1484375" style="1" customWidth="1"/>
    <col min="2" max="2" width="4.57421875" style="6" customWidth="1"/>
    <col min="3" max="3" width="17.7109375" style="9" customWidth="1"/>
    <col min="4" max="4" width="6.421875" style="7" customWidth="1"/>
    <col min="5" max="5" width="3.28125" style="8" customWidth="1"/>
    <col min="6" max="6" width="17.7109375" style="9" customWidth="1"/>
    <col min="7" max="7" width="6.8515625" style="7" customWidth="1"/>
    <col min="8" max="8" width="3.28125" style="8" customWidth="1"/>
    <col min="9" max="9" width="17.7109375" style="9" customWidth="1"/>
    <col min="10" max="10" width="7.7109375" style="7" customWidth="1"/>
    <col min="11" max="11" width="3.28125" style="8" customWidth="1"/>
    <col min="12" max="12" width="17.7109375" style="9" customWidth="1"/>
    <col min="13" max="13" width="5.57421875" style="4" customWidth="1"/>
    <col min="14" max="14" width="3.28125" style="10" customWidth="1"/>
    <col min="15" max="15" width="1.1484375" style="4" customWidth="1"/>
    <col min="16" max="16" width="3.28125" style="10" hidden="1" customWidth="1"/>
    <col min="17" max="20" width="5.8515625" style="5" hidden="1" customWidth="1"/>
    <col min="21" max="21" width="8.8515625" style="4" hidden="1" customWidth="1"/>
    <col min="22" max="22" width="8.8515625" style="1" hidden="1" customWidth="1"/>
    <col min="23" max="23" width="9.7109375" style="1" hidden="1" customWidth="1"/>
    <col min="24" max="26" width="8.8515625" style="1" hidden="1" customWidth="1"/>
    <col min="27" max="30" width="6.7109375" style="172" hidden="1" customWidth="1"/>
    <col min="31" max="31" width="17.421875" style="172" bestFit="1" customWidth="1"/>
    <col min="32" max="16384" width="8.8515625" style="1" customWidth="1"/>
  </cols>
  <sheetData>
    <row r="1" spans="1:31" s="2" customFormat="1" ht="27.75" customHeight="1">
      <c r="A1" s="70"/>
      <c r="B1" s="71"/>
      <c r="C1" s="238" t="s">
        <v>34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71"/>
      <c r="P1" s="72"/>
      <c r="Q1" s="73"/>
      <c r="R1" s="73"/>
      <c r="S1" s="73"/>
      <c r="T1" s="73"/>
      <c r="U1" s="71"/>
      <c r="V1" s="70"/>
      <c r="AA1" s="169"/>
      <c r="AB1" s="169"/>
      <c r="AC1" s="169"/>
      <c r="AD1" s="169"/>
      <c r="AE1" s="169"/>
    </row>
    <row r="2" spans="1:31" s="3" customFormat="1" ht="6" customHeight="1">
      <c r="A2" s="74"/>
      <c r="B2" s="75"/>
      <c r="C2" s="237"/>
      <c r="D2" s="23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3"/>
      <c r="R2" s="73"/>
      <c r="S2" s="73"/>
      <c r="T2" s="73"/>
      <c r="U2" s="75"/>
      <c r="V2" s="74"/>
      <c r="AA2" s="170"/>
      <c r="AB2" s="170"/>
      <c r="AC2" s="170"/>
      <c r="AD2" s="170"/>
      <c r="AE2" s="170"/>
    </row>
    <row r="3" spans="1:31" s="3" customFormat="1" ht="19.5">
      <c r="A3" s="74"/>
      <c r="B3" s="75"/>
      <c r="C3" s="237" t="s">
        <v>7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75"/>
      <c r="P3" s="76"/>
      <c r="Q3" s="73"/>
      <c r="R3" s="73"/>
      <c r="S3" s="73"/>
      <c r="T3" s="73"/>
      <c r="U3" s="75"/>
      <c r="V3" s="74"/>
      <c r="AA3" s="170"/>
      <c r="AB3" s="170"/>
      <c r="AC3" s="170"/>
      <c r="AD3" s="170"/>
      <c r="AE3" s="170"/>
    </row>
    <row r="4" spans="1:31" s="3" customFormat="1" ht="6" customHeight="1" thickBot="1">
      <c r="A4" s="74"/>
      <c r="B4" s="75"/>
      <c r="C4" s="76"/>
      <c r="D4" s="77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3"/>
      <c r="R4" s="73"/>
      <c r="S4" s="73"/>
      <c r="T4" s="73"/>
      <c r="U4" s="75"/>
      <c r="V4" s="74"/>
      <c r="AA4" s="170"/>
      <c r="AB4" s="170"/>
      <c r="AC4" s="170"/>
      <c r="AD4" s="170"/>
      <c r="AE4" s="170"/>
    </row>
    <row r="5" spans="1:31" s="4" customFormat="1" ht="15.75" thickBot="1">
      <c r="A5" s="75"/>
      <c r="B5" s="78"/>
      <c r="C5" s="239" t="s">
        <v>3</v>
      </c>
      <c r="D5" s="240"/>
      <c r="E5" s="241"/>
      <c r="F5" s="239" t="s">
        <v>4</v>
      </c>
      <c r="G5" s="240"/>
      <c r="H5" s="241"/>
      <c r="I5" s="240" t="s">
        <v>5</v>
      </c>
      <c r="J5" s="240"/>
      <c r="K5" s="240"/>
      <c r="L5" s="239" t="s">
        <v>6</v>
      </c>
      <c r="M5" s="240"/>
      <c r="N5" s="241"/>
      <c r="O5" s="75"/>
      <c r="P5" s="73"/>
      <c r="Q5" s="73"/>
      <c r="R5" s="73"/>
      <c r="S5" s="73"/>
      <c r="T5" s="73"/>
      <c r="U5" s="75"/>
      <c r="V5" s="75"/>
      <c r="AA5" s="10"/>
      <c r="AB5" s="10"/>
      <c r="AC5" s="10"/>
      <c r="AD5" s="10"/>
      <c r="AE5" s="181" t="s">
        <v>64</v>
      </c>
    </row>
    <row r="6" spans="1:31" s="11" customFormat="1" ht="18">
      <c r="A6" s="79"/>
      <c r="B6" s="116">
        <v>1</v>
      </c>
      <c r="C6" s="69" t="str">
        <f>INDEX(Players!$C$6:$C$29,V6)</f>
        <v>Львович</v>
      </c>
      <c r="D6" s="80">
        <f aca="true" t="shared" si="0" ref="D6:D23">Q6</f>
        <v>290</v>
      </c>
      <c r="E6" s="81">
        <f>RANK(Q6,$Q6:$T6,0)</f>
        <v>1</v>
      </c>
      <c r="F6" s="69" t="str">
        <f>INDEX(Players!$C$6:$C$29,$W6)</f>
        <v>Копылева</v>
      </c>
      <c r="G6" s="80">
        <f aca="true" t="shared" si="1" ref="G6:G23">R6</f>
        <v>90</v>
      </c>
      <c r="H6" s="81">
        <f aca="true" t="shared" si="2" ref="H6:H23">RANK(R6,$Q6:$T6,0)</f>
        <v>3</v>
      </c>
      <c r="I6" s="69" t="str">
        <f>INDEX(Players!$C$6:$C$29,$X6)</f>
        <v>Дейгин</v>
      </c>
      <c r="J6" s="80">
        <f aca="true" t="shared" si="3" ref="J6:J23">S6</f>
        <v>130</v>
      </c>
      <c r="K6" s="90">
        <f aca="true" t="shared" si="4" ref="K6:K23">RANK(S6,$Q6:$T6,0)</f>
        <v>2</v>
      </c>
      <c r="L6" s="69" t="str">
        <f>INDEX(Players!$C$6:$C$29,$Y6)</f>
        <v>Петренко</v>
      </c>
      <c r="M6" s="80">
        <f aca="true" t="shared" si="5" ref="M6:M23">T6</f>
        <v>20</v>
      </c>
      <c r="N6" s="81">
        <f aca="true" t="shared" si="6" ref="N6:N23">RANK(T6,$Q6:$T6,0)</f>
        <v>4</v>
      </c>
      <c r="O6" s="82"/>
      <c r="P6" s="83"/>
      <c r="Q6" s="84">
        <f>Preliminary!D7</f>
        <v>290</v>
      </c>
      <c r="R6" s="84">
        <f>Preliminary!D8</f>
        <v>90</v>
      </c>
      <c r="S6" s="84">
        <f>Preliminary!D9</f>
        <v>130</v>
      </c>
      <c r="T6" s="84">
        <f>Preliminary!D10</f>
        <v>20</v>
      </c>
      <c r="U6" s="79"/>
      <c r="V6" s="79">
        <v>1</v>
      </c>
      <c r="W6" s="11">
        <v>2</v>
      </c>
      <c r="X6" s="11">
        <v>3</v>
      </c>
      <c r="Y6" s="11">
        <v>4</v>
      </c>
      <c r="AA6" s="171">
        <v>9</v>
      </c>
      <c r="AB6" s="171">
        <v>7</v>
      </c>
      <c r="AC6" s="171">
        <v>4</v>
      </c>
      <c r="AD6" s="171">
        <v>2</v>
      </c>
      <c r="AE6" s="182">
        <f>SUM(AA6:AD6)</f>
        <v>22</v>
      </c>
    </row>
    <row r="7" spans="1:31" s="11" customFormat="1" ht="18">
      <c r="A7" s="79"/>
      <c r="B7" s="117">
        <v>2</v>
      </c>
      <c r="C7" s="69" t="str">
        <f>INDEX(Players!$C$6:$C$29,V7)</f>
        <v>Потенко</v>
      </c>
      <c r="D7" s="80">
        <f t="shared" si="0"/>
        <v>260</v>
      </c>
      <c r="E7" s="81">
        <f aca="true" t="shared" si="7" ref="E7:E23">RANK(Q7,$Q7:$T7,0)</f>
        <v>1</v>
      </c>
      <c r="F7" s="69" t="str">
        <f>INDEX(Players!$C$6:$C$29,$W7)</f>
        <v>Демчук</v>
      </c>
      <c r="G7" s="80">
        <f t="shared" si="1"/>
        <v>-30</v>
      </c>
      <c r="H7" s="81">
        <f t="shared" si="2"/>
        <v>4</v>
      </c>
      <c r="I7" s="69" t="str">
        <f>INDEX(Players!$C$6:$C$29,$X7)</f>
        <v>Папичев</v>
      </c>
      <c r="J7" s="80">
        <f t="shared" si="3"/>
        <v>120</v>
      </c>
      <c r="K7" s="81">
        <f t="shared" si="4"/>
        <v>2</v>
      </c>
      <c r="L7" s="69" t="str">
        <f>INDEX(Players!$C$6:$C$29,$Y7)</f>
        <v>Покрас</v>
      </c>
      <c r="M7" s="80">
        <f t="shared" si="5"/>
        <v>70</v>
      </c>
      <c r="N7" s="81">
        <f t="shared" si="6"/>
        <v>3</v>
      </c>
      <c r="O7" s="82"/>
      <c r="P7" s="83"/>
      <c r="Q7" s="84">
        <f>Preliminary!D12</f>
        <v>260</v>
      </c>
      <c r="R7" s="84">
        <f>Preliminary!D13</f>
        <v>-30</v>
      </c>
      <c r="S7" s="84">
        <f>Preliminary!D14</f>
        <v>120</v>
      </c>
      <c r="T7" s="84">
        <f>Preliminary!D15</f>
        <v>70</v>
      </c>
      <c r="U7" s="79"/>
      <c r="V7" s="79">
        <v>5</v>
      </c>
      <c r="W7" s="11">
        <v>6</v>
      </c>
      <c r="X7" s="11">
        <v>7</v>
      </c>
      <c r="Y7" s="11">
        <v>8</v>
      </c>
      <c r="AA7" s="171">
        <v>5.5</v>
      </c>
      <c r="AB7" s="171">
        <v>5</v>
      </c>
      <c r="AC7" s="171">
        <v>8</v>
      </c>
      <c r="AD7" s="171">
        <v>5</v>
      </c>
      <c r="AE7" s="183">
        <f aca="true" t="shared" si="8" ref="AE7:AE23">SUM(AA7:AD7)</f>
        <v>23.5</v>
      </c>
    </row>
    <row r="8" spans="1:31" s="11" customFormat="1" ht="18">
      <c r="A8" s="79"/>
      <c r="B8" s="117">
        <v>3</v>
      </c>
      <c r="C8" s="69" t="str">
        <f>INDEX(Players!$C$6:$C$29,V8)</f>
        <v>Заплахов</v>
      </c>
      <c r="D8" s="80">
        <f t="shared" si="0"/>
        <v>30</v>
      </c>
      <c r="E8" s="81">
        <f t="shared" si="7"/>
        <v>1</v>
      </c>
      <c r="F8" s="69" t="str">
        <f>INDEX(Players!$C$6:$C$29,$W8)</f>
        <v>Амельченков</v>
      </c>
      <c r="G8" s="80">
        <f t="shared" si="1"/>
        <v>30</v>
      </c>
      <c r="H8" s="81">
        <f t="shared" si="2"/>
        <v>1</v>
      </c>
      <c r="I8" s="69" t="str">
        <f>INDEX(Players!$C$6:$C$29,$X8)</f>
        <v>Копылев</v>
      </c>
      <c r="J8" s="80">
        <f t="shared" si="3"/>
        <v>-10</v>
      </c>
      <c r="K8" s="81">
        <f t="shared" si="4"/>
        <v>4</v>
      </c>
      <c r="L8" s="69" t="str">
        <f>INDEX(Players!$C$6:$C$29,$Y8)</f>
        <v>Гройсман</v>
      </c>
      <c r="M8" s="80">
        <f t="shared" si="5"/>
        <v>30</v>
      </c>
      <c r="N8" s="81">
        <f t="shared" si="6"/>
        <v>1</v>
      </c>
      <c r="O8" s="82"/>
      <c r="P8" s="83"/>
      <c r="Q8" s="84">
        <f>Preliminary!D17</f>
        <v>30</v>
      </c>
      <c r="R8" s="84">
        <f>Preliminary!D18</f>
        <v>30</v>
      </c>
      <c r="S8" s="84">
        <f>Preliminary!D19</f>
        <v>-10</v>
      </c>
      <c r="T8" s="84">
        <f>Preliminary!D20</f>
        <v>30</v>
      </c>
      <c r="U8" s="79"/>
      <c r="V8" s="79">
        <v>9</v>
      </c>
      <c r="W8" s="11">
        <v>10</v>
      </c>
      <c r="X8" s="11">
        <v>11</v>
      </c>
      <c r="Y8" s="11">
        <v>12</v>
      </c>
      <c r="AA8" s="171">
        <v>4</v>
      </c>
      <c r="AB8" s="171">
        <v>5</v>
      </c>
      <c r="AC8" s="171">
        <v>5</v>
      </c>
      <c r="AD8" s="171">
        <v>3</v>
      </c>
      <c r="AE8" s="183">
        <f t="shared" si="8"/>
        <v>17</v>
      </c>
    </row>
    <row r="9" spans="1:31" s="11" customFormat="1" ht="17.25">
      <c r="A9" s="79"/>
      <c r="B9" s="117">
        <v>4</v>
      </c>
      <c r="C9" s="69" t="str">
        <f>INDEX(Players!$C$6:$C$29,V9)</f>
        <v>Иванов</v>
      </c>
      <c r="D9" s="80">
        <f t="shared" si="0"/>
        <v>200</v>
      </c>
      <c r="E9" s="81">
        <f t="shared" si="7"/>
        <v>1</v>
      </c>
      <c r="F9" s="69" t="str">
        <f>INDEX(Players!$C$6:$C$29,$W9)</f>
        <v>Вайсман</v>
      </c>
      <c r="G9" s="80">
        <f t="shared" si="1"/>
        <v>100</v>
      </c>
      <c r="H9" s="81">
        <f t="shared" si="2"/>
        <v>2</v>
      </c>
      <c r="I9" s="69" t="str">
        <f>INDEX(Players!$C$6:$C$29,$X9)</f>
        <v>Баранова</v>
      </c>
      <c r="J9" s="80">
        <f t="shared" si="3"/>
        <v>0</v>
      </c>
      <c r="K9" s="81">
        <f t="shared" si="4"/>
        <v>3</v>
      </c>
      <c r="L9" s="69" t="str">
        <f>INDEX(Players!$C$6:$C$29,$Y9)</f>
        <v>Островская</v>
      </c>
      <c r="M9" s="80">
        <f t="shared" si="5"/>
        <v>-90</v>
      </c>
      <c r="N9" s="81">
        <f t="shared" si="6"/>
        <v>4</v>
      </c>
      <c r="O9" s="82"/>
      <c r="P9" s="83"/>
      <c r="Q9" s="84">
        <f>Preliminary!D22</f>
        <v>200</v>
      </c>
      <c r="R9" s="84">
        <f>Preliminary!D23</f>
        <v>100</v>
      </c>
      <c r="S9" s="84">
        <f>Preliminary!D24</f>
        <v>0</v>
      </c>
      <c r="T9" s="84">
        <f>Preliminary!D25</f>
        <v>-90</v>
      </c>
      <c r="U9" s="79"/>
      <c r="V9" s="79">
        <v>13</v>
      </c>
      <c r="W9" s="11">
        <v>14</v>
      </c>
      <c r="X9" s="11">
        <v>15</v>
      </c>
      <c r="Y9" s="11">
        <v>16</v>
      </c>
      <c r="AA9" s="171">
        <v>7.5</v>
      </c>
      <c r="AB9" s="171">
        <v>5</v>
      </c>
      <c r="AC9" s="171">
        <v>1</v>
      </c>
      <c r="AD9" s="171">
        <v>1</v>
      </c>
      <c r="AE9" s="183">
        <f t="shared" si="8"/>
        <v>14.5</v>
      </c>
    </row>
    <row r="10" spans="1:31" s="11" customFormat="1" ht="17.25">
      <c r="A10" s="79"/>
      <c r="B10" s="117">
        <v>5</v>
      </c>
      <c r="C10" s="69" t="str">
        <f>INDEX(Players!$C$6:$C$29,V10)</f>
        <v>Федянина</v>
      </c>
      <c r="D10" s="80">
        <f t="shared" si="0"/>
        <v>-20</v>
      </c>
      <c r="E10" s="81">
        <f t="shared" si="7"/>
        <v>3</v>
      </c>
      <c r="F10" s="69" t="str">
        <f>INDEX(Players!$C$6:$C$29,$W10)</f>
        <v>Маликов</v>
      </c>
      <c r="G10" s="80">
        <f t="shared" si="1"/>
        <v>-60</v>
      </c>
      <c r="H10" s="81">
        <f t="shared" si="2"/>
        <v>4</v>
      </c>
      <c r="I10" s="69" t="str">
        <f>INDEX(Players!$C$6:$C$29,$X10)</f>
        <v>Депутович</v>
      </c>
      <c r="J10" s="80">
        <f t="shared" si="3"/>
        <v>0</v>
      </c>
      <c r="K10" s="81">
        <f t="shared" si="4"/>
        <v>2</v>
      </c>
      <c r="L10" s="69" t="str">
        <f>INDEX(Players!$C$6:$C$29,$Y10)</f>
        <v>Курант</v>
      </c>
      <c r="M10" s="80">
        <f t="shared" si="5"/>
        <v>290</v>
      </c>
      <c r="N10" s="81">
        <f t="shared" si="6"/>
        <v>1</v>
      </c>
      <c r="O10" s="82"/>
      <c r="P10" s="83"/>
      <c r="Q10" s="84">
        <f>Preliminary!D27</f>
        <v>-20</v>
      </c>
      <c r="R10" s="84">
        <f>Preliminary!D28</f>
        <v>-60</v>
      </c>
      <c r="S10" s="84">
        <f>Preliminary!D29</f>
        <v>0</v>
      </c>
      <c r="T10" s="84">
        <f>Preliminary!D30</f>
        <v>290</v>
      </c>
      <c r="U10" s="79"/>
      <c r="V10" s="79">
        <v>17</v>
      </c>
      <c r="W10" s="11">
        <v>18</v>
      </c>
      <c r="X10" s="11">
        <v>19</v>
      </c>
      <c r="Y10" s="11">
        <v>20</v>
      </c>
      <c r="AA10" s="171">
        <v>1</v>
      </c>
      <c r="AB10" s="171">
        <v>0</v>
      </c>
      <c r="AC10" s="171">
        <v>4</v>
      </c>
      <c r="AD10" s="171">
        <v>7</v>
      </c>
      <c r="AE10" s="183">
        <f t="shared" si="8"/>
        <v>12</v>
      </c>
    </row>
    <row r="11" spans="1:31" s="11" customFormat="1" ht="17.25">
      <c r="A11" s="79"/>
      <c r="B11" s="117">
        <v>6</v>
      </c>
      <c r="C11" s="69" t="str">
        <f>INDEX(Players!$C$6:$C$29,V11)</f>
        <v>Зильберштейн</v>
      </c>
      <c r="D11" s="80">
        <f t="shared" si="0"/>
        <v>80</v>
      </c>
      <c r="E11" s="81">
        <f t="shared" si="7"/>
        <v>2</v>
      </c>
      <c r="F11" s="69" t="str">
        <f>INDEX(Players!$C$6:$C$29,$W11)</f>
        <v>Бершадский</v>
      </c>
      <c r="G11" s="80">
        <f t="shared" si="1"/>
        <v>-80</v>
      </c>
      <c r="H11" s="81">
        <f t="shared" si="2"/>
        <v>4</v>
      </c>
      <c r="I11" s="69" t="str">
        <f>INDEX(Players!$C$6:$C$29,$X11)</f>
        <v>Юшин</v>
      </c>
      <c r="J11" s="80">
        <f t="shared" si="3"/>
        <v>170</v>
      </c>
      <c r="K11" s="81">
        <f t="shared" si="4"/>
        <v>1</v>
      </c>
      <c r="L11" s="69" t="str">
        <f>INDEX(Players!$C$6:$C$29,$Y11)</f>
        <v>Цукерштейн</v>
      </c>
      <c r="M11" s="80">
        <f t="shared" si="5"/>
        <v>70</v>
      </c>
      <c r="N11" s="81">
        <f t="shared" si="6"/>
        <v>3</v>
      </c>
      <c r="O11" s="82"/>
      <c r="P11" s="83"/>
      <c r="Q11" s="84">
        <f>Preliminary!D32</f>
        <v>80</v>
      </c>
      <c r="R11" s="84">
        <f>Preliminary!D33</f>
        <v>-80</v>
      </c>
      <c r="S11" s="84">
        <f>Preliminary!D34</f>
        <v>170</v>
      </c>
      <c r="T11" s="84">
        <f>Preliminary!D35</f>
        <v>70</v>
      </c>
      <c r="U11" s="79"/>
      <c r="V11" s="79">
        <v>21</v>
      </c>
      <c r="W11" s="11">
        <v>22</v>
      </c>
      <c r="X11" s="11">
        <v>23</v>
      </c>
      <c r="Y11" s="11">
        <v>24</v>
      </c>
      <c r="AA11" s="171">
        <v>5</v>
      </c>
      <c r="AB11" s="171">
        <v>3</v>
      </c>
      <c r="AC11" s="171">
        <v>6</v>
      </c>
      <c r="AD11" s="171">
        <v>5</v>
      </c>
      <c r="AE11" s="183">
        <f t="shared" si="8"/>
        <v>19</v>
      </c>
    </row>
    <row r="12" spans="1:31" s="11" customFormat="1" ht="17.25">
      <c r="A12" s="79"/>
      <c r="B12" s="117">
        <v>7</v>
      </c>
      <c r="C12" s="69" t="str">
        <f>INDEX(Players!$C$6:$C$29,V12)</f>
        <v>Львович</v>
      </c>
      <c r="D12" s="80">
        <f t="shared" si="0"/>
        <v>220</v>
      </c>
      <c r="E12" s="81">
        <f t="shared" si="7"/>
        <v>1</v>
      </c>
      <c r="F12" s="69" t="str">
        <f>INDEX(Players!$C$6:$C$29,$W12)</f>
        <v>Потенко</v>
      </c>
      <c r="G12" s="80">
        <f t="shared" si="1"/>
        <v>140</v>
      </c>
      <c r="H12" s="81">
        <f t="shared" si="2"/>
        <v>2</v>
      </c>
      <c r="I12" s="69" t="str">
        <f>INDEX(Players!$C$6:$C$29,$X12)</f>
        <v>Заплахов</v>
      </c>
      <c r="J12" s="80">
        <f t="shared" si="3"/>
        <v>130</v>
      </c>
      <c r="K12" s="81">
        <f t="shared" si="4"/>
        <v>4</v>
      </c>
      <c r="L12" s="69" t="str">
        <f>INDEX(Players!$C$6:$C$29,$Y12)</f>
        <v>Иванов</v>
      </c>
      <c r="M12" s="80">
        <f t="shared" si="5"/>
        <v>140</v>
      </c>
      <c r="N12" s="81">
        <f t="shared" si="6"/>
        <v>2</v>
      </c>
      <c r="O12" s="82"/>
      <c r="P12" s="83"/>
      <c r="Q12" s="84">
        <f>Preliminary!D37</f>
        <v>220</v>
      </c>
      <c r="R12" s="84">
        <f>Preliminary!D38</f>
        <v>140</v>
      </c>
      <c r="S12" s="84">
        <f>Preliminary!D39</f>
        <v>130</v>
      </c>
      <c r="T12" s="84">
        <f>Preliminary!D40</f>
        <v>140</v>
      </c>
      <c r="U12" s="79"/>
      <c r="V12" s="79">
        <v>1</v>
      </c>
      <c r="W12" s="11">
        <v>5</v>
      </c>
      <c r="X12" s="11">
        <v>9</v>
      </c>
      <c r="Y12" s="11">
        <v>13</v>
      </c>
      <c r="AA12" s="171">
        <v>9</v>
      </c>
      <c r="AB12" s="171">
        <v>5.5</v>
      </c>
      <c r="AC12" s="171">
        <v>4</v>
      </c>
      <c r="AD12" s="171">
        <v>7.5</v>
      </c>
      <c r="AE12" s="183">
        <f t="shared" si="8"/>
        <v>26</v>
      </c>
    </row>
    <row r="13" spans="1:31" s="11" customFormat="1" ht="17.25">
      <c r="A13" s="79"/>
      <c r="B13" s="117">
        <v>8</v>
      </c>
      <c r="C13" s="69" t="str">
        <f>INDEX(Players!$C$6:$C$29,V13)</f>
        <v>Федянина</v>
      </c>
      <c r="D13" s="80">
        <f t="shared" si="0"/>
        <v>-100</v>
      </c>
      <c r="E13" s="81">
        <f t="shared" si="7"/>
        <v>4</v>
      </c>
      <c r="F13" s="69" t="str">
        <f>INDEX(Players!$C$6:$C$29,$W13)</f>
        <v>Зильберштейн</v>
      </c>
      <c r="G13" s="80">
        <f t="shared" si="1"/>
        <v>-50</v>
      </c>
      <c r="H13" s="81">
        <f t="shared" si="2"/>
        <v>3</v>
      </c>
      <c r="I13" s="69" t="str">
        <f>INDEX(Players!$C$6:$C$29,$X13)</f>
        <v>Копылева</v>
      </c>
      <c r="J13" s="80">
        <f t="shared" si="3"/>
        <v>100</v>
      </c>
      <c r="K13" s="81">
        <f t="shared" si="4"/>
        <v>1</v>
      </c>
      <c r="L13" s="69" t="str">
        <f>INDEX(Players!$C$6:$C$29,$Y13)</f>
        <v>Демчук</v>
      </c>
      <c r="M13" s="80">
        <f t="shared" si="5"/>
        <v>30</v>
      </c>
      <c r="N13" s="81">
        <f t="shared" si="6"/>
        <v>2</v>
      </c>
      <c r="O13" s="82"/>
      <c r="P13" s="83"/>
      <c r="Q13" s="84">
        <f>Preliminary!D42</f>
        <v>-100</v>
      </c>
      <c r="R13" s="84">
        <f>Preliminary!D43</f>
        <v>-50</v>
      </c>
      <c r="S13" s="84">
        <f>Preliminary!D44</f>
        <v>100</v>
      </c>
      <c r="T13" s="84">
        <f>Preliminary!D45</f>
        <v>30</v>
      </c>
      <c r="U13" s="79"/>
      <c r="V13" s="79">
        <v>17</v>
      </c>
      <c r="W13" s="11">
        <v>21</v>
      </c>
      <c r="X13" s="11">
        <v>2</v>
      </c>
      <c r="Y13" s="11">
        <v>6</v>
      </c>
      <c r="AA13" s="171">
        <v>1</v>
      </c>
      <c r="AB13" s="171">
        <v>5</v>
      </c>
      <c r="AC13" s="171">
        <v>7</v>
      </c>
      <c r="AD13" s="171">
        <v>5</v>
      </c>
      <c r="AE13" s="183">
        <f t="shared" si="8"/>
        <v>18</v>
      </c>
    </row>
    <row r="14" spans="1:31" s="11" customFormat="1" ht="17.25">
      <c r="A14" s="79"/>
      <c r="B14" s="117">
        <v>9</v>
      </c>
      <c r="C14" s="69" t="str">
        <f>INDEX(Players!$C$6:$C$29,V14)</f>
        <v>Амельченков</v>
      </c>
      <c r="D14" s="80">
        <f t="shared" si="0"/>
        <v>160</v>
      </c>
      <c r="E14" s="81">
        <f t="shared" si="7"/>
        <v>1</v>
      </c>
      <c r="F14" s="69" t="str">
        <f>INDEX(Players!$C$6:$C$29,$W14)</f>
        <v>Вайсман</v>
      </c>
      <c r="G14" s="80">
        <f t="shared" si="1"/>
        <v>40</v>
      </c>
      <c r="H14" s="81">
        <f t="shared" si="2"/>
        <v>3</v>
      </c>
      <c r="I14" s="69" t="str">
        <f>INDEX(Players!$C$6:$C$29,$X14)</f>
        <v>Маликов</v>
      </c>
      <c r="J14" s="80">
        <f t="shared" si="3"/>
        <v>-10</v>
      </c>
      <c r="K14" s="81">
        <f t="shared" si="4"/>
        <v>4</v>
      </c>
      <c r="L14" s="69" t="str">
        <f>INDEX(Players!$C$6:$C$29,$Y14)</f>
        <v>Бершадский</v>
      </c>
      <c r="M14" s="80">
        <f t="shared" si="5"/>
        <v>100</v>
      </c>
      <c r="N14" s="81">
        <f t="shared" si="6"/>
        <v>2</v>
      </c>
      <c r="O14" s="82"/>
      <c r="P14" s="83"/>
      <c r="Q14" s="84">
        <f>Preliminary!D47</f>
        <v>160</v>
      </c>
      <c r="R14" s="84">
        <f>Preliminary!D48</f>
        <v>40</v>
      </c>
      <c r="S14" s="84">
        <f>Preliminary!D49</f>
        <v>-10</v>
      </c>
      <c r="T14" s="84">
        <f>Preliminary!D50</f>
        <v>100</v>
      </c>
      <c r="U14" s="79"/>
      <c r="V14" s="79">
        <v>10</v>
      </c>
      <c r="W14" s="11">
        <v>14</v>
      </c>
      <c r="X14" s="11">
        <v>18</v>
      </c>
      <c r="Y14" s="11">
        <v>22</v>
      </c>
      <c r="AA14" s="171">
        <v>5</v>
      </c>
      <c r="AB14" s="171">
        <v>5</v>
      </c>
      <c r="AC14" s="171">
        <v>0</v>
      </c>
      <c r="AD14" s="171">
        <v>3</v>
      </c>
      <c r="AE14" s="183">
        <f t="shared" si="8"/>
        <v>13</v>
      </c>
    </row>
    <row r="15" spans="1:31" s="11" customFormat="1" ht="17.25">
      <c r="A15" s="79"/>
      <c r="B15" s="118">
        <v>10</v>
      </c>
      <c r="C15" s="69" t="str">
        <f>INDEX(Players!$C$6:$C$29,V15)</f>
        <v>Дейгин</v>
      </c>
      <c r="D15" s="114">
        <f t="shared" si="0"/>
        <v>0</v>
      </c>
      <c r="E15" s="115">
        <f t="shared" si="7"/>
        <v>3</v>
      </c>
      <c r="F15" s="69" t="str">
        <f>INDEX(Players!$C$6:$C$29,$W15)</f>
        <v>Папичев</v>
      </c>
      <c r="G15" s="114">
        <f t="shared" si="1"/>
        <v>120</v>
      </c>
      <c r="H15" s="115">
        <f t="shared" si="2"/>
        <v>1</v>
      </c>
      <c r="I15" s="69" t="str">
        <f>INDEX(Players!$C$6:$C$29,$X15)</f>
        <v>Копылев</v>
      </c>
      <c r="J15" s="114">
        <f t="shared" si="3"/>
        <v>30</v>
      </c>
      <c r="K15" s="115">
        <f t="shared" si="4"/>
        <v>2</v>
      </c>
      <c r="L15" s="69" t="str">
        <f>INDEX(Players!$C$6:$C$29,$Y15)</f>
        <v>Баранова</v>
      </c>
      <c r="M15" s="114">
        <f t="shared" si="5"/>
        <v>-40</v>
      </c>
      <c r="N15" s="115">
        <f t="shared" si="6"/>
        <v>4</v>
      </c>
      <c r="O15" s="82"/>
      <c r="P15" s="83"/>
      <c r="Q15" s="84">
        <f>Preliminary!D52</f>
        <v>0</v>
      </c>
      <c r="R15" s="84">
        <f>Preliminary!D53</f>
        <v>120</v>
      </c>
      <c r="S15" s="84">
        <f>Preliminary!D54</f>
        <v>30</v>
      </c>
      <c r="T15" s="84">
        <f>Preliminary!D55</f>
        <v>-40</v>
      </c>
      <c r="U15" s="79"/>
      <c r="V15" s="79">
        <v>3</v>
      </c>
      <c r="W15" s="11">
        <v>7</v>
      </c>
      <c r="X15" s="11">
        <v>11</v>
      </c>
      <c r="Y15" s="11">
        <v>15</v>
      </c>
      <c r="AA15" s="171">
        <v>4</v>
      </c>
      <c r="AB15" s="171">
        <v>8</v>
      </c>
      <c r="AC15" s="171">
        <v>5</v>
      </c>
      <c r="AD15" s="171">
        <v>1</v>
      </c>
      <c r="AE15" s="183">
        <f t="shared" si="8"/>
        <v>18</v>
      </c>
    </row>
    <row r="16" spans="1:31" s="11" customFormat="1" ht="17.25">
      <c r="A16" s="79"/>
      <c r="B16" s="117">
        <v>11</v>
      </c>
      <c r="C16" s="69" t="str">
        <f>INDEX(Players!$C$6:$C$29,V16)</f>
        <v>Депутович</v>
      </c>
      <c r="D16" s="80">
        <f t="shared" si="0"/>
        <v>-30</v>
      </c>
      <c r="E16" s="81">
        <f t="shared" si="7"/>
        <v>4</v>
      </c>
      <c r="F16" s="69" t="str">
        <f>INDEX(Players!$C$6:$C$29,$W16)</f>
        <v>Юшин</v>
      </c>
      <c r="G16" s="80">
        <f t="shared" si="1"/>
        <v>110</v>
      </c>
      <c r="H16" s="81">
        <f t="shared" si="2"/>
        <v>1</v>
      </c>
      <c r="I16" s="69" t="str">
        <f>INDEX(Players!$C$6:$C$29,$X16)</f>
        <v>Петренко</v>
      </c>
      <c r="J16" s="80">
        <f t="shared" si="3"/>
        <v>10</v>
      </c>
      <c r="K16" s="81">
        <f t="shared" si="4"/>
        <v>3</v>
      </c>
      <c r="L16" s="69" t="str">
        <f>INDEX(Players!$C$6:$C$29,$Y16)</f>
        <v>Покрас</v>
      </c>
      <c r="M16" s="80">
        <f t="shared" si="5"/>
        <v>30</v>
      </c>
      <c r="N16" s="81">
        <f t="shared" si="6"/>
        <v>2</v>
      </c>
      <c r="O16" s="82"/>
      <c r="P16" s="83"/>
      <c r="Q16" s="84">
        <f>Preliminary!D57</f>
        <v>-30</v>
      </c>
      <c r="R16" s="84">
        <f>Preliminary!D58</f>
        <v>110</v>
      </c>
      <c r="S16" s="84">
        <f>Preliminary!D59</f>
        <v>10</v>
      </c>
      <c r="T16" s="84">
        <f>Preliminary!D60</f>
        <v>30</v>
      </c>
      <c r="U16" s="79"/>
      <c r="V16" s="79">
        <v>19</v>
      </c>
      <c r="W16" s="11">
        <v>23</v>
      </c>
      <c r="X16" s="11">
        <v>4</v>
      </c>
      <c r="Y16" s="11">
        <v>8</v>
      </c>
      <c r="AA16" s="171">
        <v>4</v>
      </c>
      <c r="AB16" s="171">
        <v>6</v>
      </c>
      <c r="AC16" s="171">
        <v>2</v>
      </c>
      <c r="AD16" s="171">
        <v>5</v>
      </c>
      <c r="AE16" s="183">
        <f t="shared" si="8"/>
        <v>17</v>
      </c>
    </row>
    <row r="17" spans="1:31" s="11" customFormat="1" ht="17.25">
      <c r="A17" s="79"/>
      <c r="B17" s="117">
        <v>12</v>
      </c>
      <c r="C17" s="69" t="str">
        <f>INDEX(Players!$C$6:$C$29,V17)</f>
        <v>Гройсман</v>
      </c>
      <c r="D17" s="80">
        <f t="shared" si="0"/>
        <v>-10</v>
      </c>
      <c r="E17" s="81">
        <f t="shared" si="7"/>
        <v>3</v>
      </c>
      <c r="F17" s="69" t="str">
        <f>INDEX(Players!$C$6:$C$29,$W17)</f>
        <v>Островская</v>
      </c>
      <c r="G17" s="80">
        <f t="shared" si="1"/>
        <v>-20</v>
      </c>
      <c r="H17" s="81">
        <f t="shared" si="2"/>
        <v>4</v>
      </c>
      <c r="I17" s="69" t="str">
        <f>INDEX(Players!$C$6:$C$29,$X17)</f>
        <v>Курант</v>
      </c>
      <c r="J17" s="80">
        <f t="shared" si="3"/>
        <v>70</v>
      </c>
      <c r="K17" s="81">
        <f t="shared" si="4"/>
        <v>2</v>
      </c>
      <c r="L17" s="69" t="str">
        <f>INDEX(Players!$C$6:$C$29,$Y17)</f>
        <v>Цукерштейн</v>
      </c>
      <c r="M17" s="80">
        <f t="shared" si="5"/>
        <v>220</v>
      </c>
      <c r="N17" s="81">
        <f t="shared" si="6"/>
        <v>1</v>
      </c>
      <c r="O17" s="82"/>
      <c r="P17" s="83"/>
      <c r="Q17" s="84">
        <f>Preliminary!D62</f>
        <v>-10</v>
      </c>
      <c r="R17" s="84">
        <f>Preliminary!D63</f>
        <v>-20</v>
      </c>
      <c r="S17" s="84">
        <f>Preliminary!D64</f>
        <v>70</v>
      </c>
      <c r="T17" s="84">
        <f>Preliminary!D65</f>
        <v>220</v>
      </c>
      <c r="U17" s="79"/>
      <c r="V17" s="79">
        <v>12</v>
      </c>
      <c r="W17" s="11">
        <v>16</v>
      </c>
      <c r="X17" s="11">
        <v>20</v>
      </c>
      <c r="Y17" s="11">
        <v>24</v>
      </c>
      <c r="AA17" s="171">
        <v>3</v>
      </c>
      <c r="AB17" s="171">
        <v>1</v>
      </c>
      <c r="AC17" s="171">
        <v>7</v>
      </c>
      <c r="AD17" s="171">
        <v>5</v>
      </c>
      <c r="AE17" s="183">
        <f t="shared" si="8"/>
        <v>16</v>
      </c>
    </row>
    <row r="18" spans="1:31" s="11" customFormat="1" ht="17.25">
      <c r="A18" s="79"/>
      <c r="B18" s="117">
        <v>13</v>
      </c>
      <c r="C18" s="69" t="str">
        <f>INDEX(Players!$C$6:$C$29,V18)</f>
        <v>Львович</v>
      </c>
      <c r="D18" s="80">
        <f t="shared" si="0"/>
        <v>380</v>
      </c>
      <c r="E18" s="81">
        <f t="shared" si="7"/>
        <v>1</v>
      </c>
      <c r="F18" s="69" t="str">
        <f>INDEX(Players!$C$6:$C$29,$W18)</f>
        <v>Покрас</v>
      </c>
      <c r="G18" s="80">
        <f t="shared" si="1"/>
        <v>150</v>
      </c>
      <c r="H18" s="81">
        <f t="shared" si="2"/>
        <v>2</v>
      </c>
      <c r="I18" s="69" t="str">
        <f>INDEX(Players!$C$6:$C$29,$X18)</f>
        <v>Баранова</v>
      </c>
      <c r="J18" s="80">
        <f t="shared" si="3"/>
        <v>-40</v>
      </c>
      <c r="K18" s="81">
        <f t="shared" si="4"/>
        <v>4</v>
      </c>
      <c r="L18" s="69" t="str">
        <f>INDEX(Players!$C$6:$C$29,$Y18)</f>
        <v>Бершадский</v>
      </c>
      <c r="M18" s="80">
        <f t="shared" si="5"/>
        <v>70</v>
      </c>
      <c r="N18" s="81">
        <f t="shared" si="6"/>
        <v>3</v>
      </c>
      <c r="O18" s="82"/>
      <c r="P18" s="83"/>
      <c r="Q18" s="84">
        <f>Preliminary!D67</f>
        <v>380</v>
      </c>
      <c r="R18" s="84">
        <f>Preliminary!D68</f>
        <v>150</v>
      </c>
      <c r="S18" s="84">
        <f>Preliminary!D69</f>
        <v>-40</v>
      </c>
      <c r="T18" s="84">
        <f>Preliminary!D70</f>
        <v>70</v>
      </c>
      <c r="U18" s="79"/>
      <c r="V18" s="79">
        <v>1</v>
      </c>
      <c r="W18" s="11">
        <v>8</v>
      </c>
      <c r="X18" s="11">
        <v>15</v>
      </c>
      <c r="Y18" s="11">
        <v>22</v>
      </c>
      <c r="AA18" s="171">
        <v>9</v>
      </c>
      <c r="AB18" s="171">
        <v>5</v>
      </c>
      <c r="AC18" s="171">
        <v>1</v>
      </c>
      <c r="AD18" s="171">
        <v>3</v>
      </c>
      <c r="AE18" s="183">
        <f t="shared" si="8"/>
        <v>18</v>
      </c>
    </row>
    <row r="19" spans="1:31" s="11" customFormat="1" ht="17.25">
      <c r="A19" s="79"/>
      <c r="B19" s="117">
        <v>14</v>
      </c>
      <c r="C19" s="69" t="str">
        <f>INDEX(Players!$C$6:$C$29,V19)</f>
        <v>Потенко</v>
      </c>
      <c r="D19" s="80">
        <f t="shared" si="0"/>
        <v>-60</v>
      </c>
      <c r="E19" s="81">
        <f t="shared" si="7"/>
        <v>3</v>
      </c>
      <c r="F19" s="69" t="str">
        <f>INDEX(Players!$C$6:$C$29,$W19)</f>
        <v>Гройсман</v>
      </c>
      <c r="G19" s="80">
        <f t="shared" si="1"/>
        <v>-100</v>
      </c>
      <c r="H19" s="81">
        <f t="shared" si="2"/>
        <v>4</v>
      </c>
      <c r="I19" s="69" t="str">
        <f>INDEX(Players!$C$6:$C$29,$X19)</f>
        <v>Депутович</v>
      </c>
      <c r="J19" s="80">
        <f t="shared" si="3"/>
        <v>-50</v>
      </c>
      <c r="K19" s="81">
        <f t="shared" si="4"/>
        <v>2</v>
      </c>
      <c r="L19" s="69" t="str">
        <f>INDEX(Players!$C$6:$C$29,$Y19)</f>
        <v>Копылева</v>
      </c>
      <c r="M19" s="80">
        <f t="shared" si="5"/>
        <v>100</v>
      </c>
      <c r="N19" s="81">
        <f t="shared" si="6"/>
        <v>1</v>
      </c>
      <c r="O19" s="82"/>
      <c r="P19" s="83"/>
      <c r="Q19" s="84">
        <f>Preliminary!D72</f>
        <v>-60</v>
      </c>
      <c r="R19" s="84">
        <f>Preliminary!D73</f>
        <v>-100</v>
      </c>
      <c r="S19" s="84">
        <f>Preliminary!D74</f>
        <v>-50</v>
      </c>
      <c r="T19" s="84">
        <f>Preliminary!D75</f>
        <v>100</v>
      </c>
      <c r="U19" s="79"/>
      <c r="V19" s="79">
        <v>5</v>
      </c>
      <c r="W19" s="11">
        <v>12</v>
      </c>
      <c r="X19" s="11">
        <v>19</v>
      </c>
      <c r="Y19" s="11">
        <v>2</v>
      </c>
      <c r="AA19" s="171">
        <v>5.5</v>
      </c>
      <c r="AB19" s="171">
        <v>3</v>
      </c>
      <c r="AC19" s="171">
        <v>4</v>
      </c>
      <c r="AD19" s="171">
        <v>7</v>
      </c>
      <c r="AE19" s="183">
        <f t="shared" si="8"/>
        <v>19.5</v>
      </c>
    </row>
    <row r="20" spans="1:31" s="11" customFormat="1" ht="17.25">
      <c r="A20" s="79"/>
      <c r="B20" s="117">
        <v>15</v>
      </c>
      <c r="C20" s="69" t="str">
        <f>INDEX(Players!$C$6:$C$29,V20)</f>
        <v>Заплахов</v>
      </c>
      <c r="D20" s="80">
        <f t="shared" si="0"/>
        <v>30</v>
      </c>
      <c r="E20" s="81">
        <f t="shared" si="7"/>
        <v>2</v>
      </c>
      <c r="F20" s="69" t="str">
        <f>INDEX(Players!$C$6:$C$29,$W20)</f>
        <v>Островская</v>
      </c>
      <c r="G20" s="80">
        <f t="shared" si="1"/>
        <v>10</v>
      </c>
      <c r="H20" s="81">
        <f t="shared" si="2"/>
        <v>3</v>
      </c>
      <c r="I20" s="69" t="str">
        <f>INDEX(Players!$C$6:$C$29,$X20)</f>
        <v>Юшин</v>
      </c>
      <c r="J20" s="80">
        <f t="shared" si="3"/>
        <v>-30</v>
      </c>
      <c r="K20" s="81">
        <f t="shared" si="4"/>
        <v>4</v>
      </c>
      <c r="L20" s="69" t="str">
        <f>INDEX(Players!$C$6:$C$29,$Y20)</f>
        <v>Демчук</v>
      </c>
      <c r="M20" s="80">
        <f t="shared" si="5"/>
        <v>230</v>
      </c>
      <c r="N20" s="81">
        <f t="shared" si="6"/>
        <v>1</v>
      </c>
      <c r="O20" s="82"/>
      <c r="P20" s="83"/>
      <c r="Q20" s="84">
        <f>Preliminary!D77</f>
        <v>30</v>
      </c>
      <c r="R20" s="84">
        <f>Preliminary!D78</f>
        <v>10</v>
      </c>
      <c r="S20" s="84">
        <f>Preliminary!D79</f>
        <v>-30</v>
      </c>
      <c r="T20" s="84">
        <f>Preliminary!D80</f>
        <v>230</v>
      </c>
      <c r="U20" s="79"/>
      <c r="V20" s="79">
        <v>9</v>
      </c>
      <c r="W20" s="11">
        <v>16</v>
      </c>
      <c r="X20" s="11">
        <v>23</v>
      </c>
      <c r="Y20" s="11">
        <v>6</v>
      </c>
      <c r="AA20" s="171">
        <v>4</v>
      </c>
      <c r="AB20" s="171">
        <v>1</v>
      </c>
      <c r="AC20" s="171">
        <v>6</v>
      </c>
      <c r="AD20" s="171">
        <v>5</v>
      </c>
      <c r="AE20" s="183">
        <f t="shared" si="8"/>
        <v>16</v>
      </c>
    </row>
    <row r="21" spans="1:31" s="11" customFormat="1" ht="17.25">
      <c r="A21" s="79"/>
      <c r="B21" s="117">
        <v>16</v>
      </c>
      <c r="C21" s="69" t="str">
        <f>INDEX(Players!$C$6:$C$29,V21)</f>
        <v>Иванов</v>
      </c>
      <c r="D21" s="80">
        <f t="shared" si="0"/>
        <v>250</v>
      </c>
      <c r="E21" s="81">
        <f t="shared" si="7"/>
        <v>1</v>
      </c>
      <c r="F21" s="69" t="str">
        <f>INDEX(Players!$C$6:$C$29,$W21)</f>
        <v>Курант</v>
      </c>
      <c r="G21" s="80">
        <f t="shared" si="1"/>
        <v>190</v>
      </c>
      <c r="H21" s="81">
        <f t="shared" si="2"/>
        <v>2</v>
      </c>
      <c r="I21" s="69" t="str">
        <f>INDEX(Players!$C$6:$C$29,$X21)</f>
        <v>Дейгин</v>
      </c>
      <c r="J21" s="80">
        <f t="shared" si="3"/>
        <v>50</v>
      </c>
      <c r="K21" s="81">
        <f t="shared" si="4"/>
        <v>3</v>
      </c>
      <c r="L21" s="69" t="str">
        <f>INDEX(Players!$C$6:$C$29,$Y21)</f>
        <v>Амельченков</v>
      </c>
      <c r="M21" s="80">
        <f t="shared" si="5"/>
        <v>0</v>
      </c>
      <c r="N21" s="81">
        <f t="shared" si="6"/>
        <v>4</v>
      </c>
      <c r="O21" s="82"/>
      <c r="P21" s="83"/>
      <c r="Q21" s="84">
        <f>Preliminary!D82</f>
        <v>250</v>
      </c>
      <c r="R21" s="84">
        <f>Preliminary!D83</f>
        <v>190</v>
      </c>
      <c r="S21" s="84">
        <f>Preliminary!D84</f>
        <v>50</v>
      </c>
      <c r="T21" s="84">
        <f>Preliminary!D85</f>
        <v>0</v>
      </c>
      <c r="U21" s="79"/>
      <c r="V21" s="79">
        <v>13</v>
      </c>
      <c r="W21" s="11">
        <v>20</v>
      </c>
      <c r="X21" s="11">
        <v>3</v>
      </c>
      <c r="Y21" s="11">
        <v>10</v>
      </c>
      <c r="AA21" s="171">
        <v>7.5</v>
      </c>
      <c r="AB21" s="171">
        <v>7</v>
      </c>
      <c r="AC21" s="171">
        <v>4</v>
      </c>
      <c r="AD21" s="171">
        <v>5</v>
      </c>
      <c r="AE21" s="183">
        <f t="shared" si="8"/>
        <v>23.5</v>
      </c>
    </row>
    <row r="22" spans="1:31" s="11" customFormat="1" ht="17.25">
      <c r="A22" s="79"/>
      <c r="B22" s="117">
        <v>17</v>
      </c>
      <c r="C22" s="69" t="str">
        <f>INDEX(Players!$C$6:$C$29,V22)</f>
        <v>Федянина</v>
      </c>
      <c r="D22" s="80">
        <f t="shared" si="0"/>
        <v>-30</v>
      </c>
      <c r="E22" s="81">
        <f t="shared" si="7"/>
        <v>4</v>
      </c>
      <c r="F22" s="69" t="str">
        <f>INDEX(Players!$C$6:$C$29,$W22)</f>
        <v>Цукерштейн</v>
      </c>
      <c r="G22" s="80">
        <f t="shared" si="1"/>
        <v>30</v>
      </c>
      <c r="H22" s="81">
        <f t="shared" si="2"/>
        <v>3</v>
      </c>
      <c r="I22" s="69" t="str">
        <f>INDEX(Players!$C$6:$C$29,$X22)</f>
        <v>Папичев</v>
      </c>
      <c r="J22" s="80">
        <f t="shared" si="3"/>
        <v>200</v>
      </c>
      <c r="K22" s="81">
        <f t="shared" si="4"/>
        <v>1</v>
      </c>
      <c r="L22" s="69" t="str">
        <f>INDEX(Players!$C$6:$C$29,$Y22)</f>
        <v>Вайсман</v>
      </c>
      <c r="M22" s="80">
        <f t="shared" si="5"/>
        <v>150</v>
      </c>
      <c r="N22" s="81">
        <f t="shared" si="6"/>
        <v>2</v>
      </c>
      <c r="O22" s="82"/>
      <c r="P22" s="83"/>
      <c r="Q22" s="84">
        <f>Preliminary!D87</f>
        <v>-30</v>
      </c>
      <c r="R22" s="84">
        <f>Preliminary!D88</f>
        <v>30</v>
      </c>
      <c r="S22" s="84">
        <f>Preliminary!D89</f>
        <v>200</v>
      </c>
      <c r="T22" s="84">
        <f>Preliminary!D90</f>
        <v>150</v>
      </c>
      <c r="U22" s="79"/>
      <c r="V22" s="79">
        <v>17</v>
      </c>
      <c r="W22" s="11">
        <v>24</v>
      </c>
      <c r="X22" s="11">
        <v>7</v>
      </c>
      <c r="Y22" s="11">
        <v>14</v>
      </c>
      <c r="AA22" s="171">
        <v>1</v>
      </c>
      <c r="AB22" s="171">
        <v>5</v>
      </c>
      <c r="AC22" s="171">
        <v>8</v>
      </c>
      <c r="AD22" s="171">
        <v>5</v>
      </c>
      <c r="AE22" s="183">
        <f t="shared" si="8"/>
        <v>19</v>
      </c>
    </row>
    <row r="23" spans="1:31" s="11" customFormat="1" ht="18" thickBot="1">
      <c r="A23" s="79"/>
      <c r="B23" s="119">
        <v>18</v>
      </c>
      <c r="C23" s="124" t="str">
        <f>INDEX(Players!$C$6:$C$29,V23)</f>
        <v>Зильберштейн</v>
      </c>
      <c r="D23" s="85">
        <f t="shared" si="0"/>
        <v>100</v>
      </c>
      <c r="E23" s="86">
        <f t="shared" si="7"/>
        <v>2</v>
      </c>
      <c r="F23" s="120" t="str">
        <f>INDEX(Players!$C$6:$C$29,$W23)</f>
        <v>Петренко</v>
      </c>
      <c r="G23" s="85">
        <f t="shared" si="1"/>
        <v>30</v>
      </c>
      <c r="H23" s="86">
        <f t="shared" si="2"/>
        <v>3</v>
      </c>
      <c r="I23" s="120" t="str">
        <f>INDEX(Players!$C$6:$C$29,$X23)</f>
        <v>Копылев</v>
      </c>
      <c r="J23" s="85">
        <f t="shared" si="3"/>
        <v>110</v>
      </c>
      <c r="K23" s="86">
        <f t="shared" si="4"/>
        <v>1</v>
      </c>
      <c r="L23" s="120" t="str">
        <f>INDEX(Players!$C$6:$C$29,$Y23)</f>
        <v>Маликов</v>
      </c>
      <c r="M23" s="85">
        <f t="shared" si="5"/>
        <v>-70</v>
      </c>
      <c r="N23" s="86">
        <f t="shared" si="6"/>
        <v>4</v>
      </c>
      <c r="O23" s="82"/>
      <c r="P23" s="83"/>
      <c r="Q23" s="84">
        <f>Preliminary!D92</f>
        <v>100</v>
      </c>
      <c r="R23" s="84">
        <f>Preliminary!D93</f>
        <v>30</v>
      </c>
      <c r="S23" s="84">
        <f>Preliminary!D94</f>
        <v>110</v>
      </c>
      <c r="T23" s="84">
        <f>Preliminary!D95</f>
        <v>-70</v>
      </c>
      <c r="U23" s="79"/>
      <c r="V23" s="79">
        <v>21</v>
      </c>
      <c r="W23" s="11">
        <v>4</v>
      </c>
      <c r="X23" s="11">
        <v>11</v>
      </c>
      <c r="Y23" s="11">
        <v>18</v>
      </c>
      <c r="AA23" s="171">
        <v>5</v>
      </c>
      <c r="AB23" s="171">
        <v>2</v>
      </c>
      <c r="AC23" s="171">
        <v>5</v>
      </c>
      <c r="AD23" s="171">
        <v>0</v>
      </c>
      <c r="AE23" s="184">
        <f t="shared" si="8"/>
        <v>12</v>
      </c>
    </row>
    <row r="24" spans="1:31" s="11" customFormat="1" ht="17.25" hidden="1">
      <c r="A24" s="79"/>
      <c r="B24" s="121"/>
      <c r="C24" s="122"/>
      <c r="D24" s="123"/>
      <c r="E24" s="121"/>
      <c r="F24" s="122"/>
      <c r="G24" s="123"/>
      <c r="H24" s="121"/>
      <c r="I24" s="122"/>
      <c r="J24" s="123"/>
      <c r="K24" s="121"/>
      <c r="L24" s="122"/>
      <c r="M24" s="123"/>
      <c r="N24" s="121"/>
      <c r="O24" s="82"/>
      <c r="P24" s="83"/>
      <c r="Q24" s="84"/>
      <c r="R24" s="84"/>
      <c r="S24" s="84"/>
      <c r="T24" s="84"/>
      <c r="U24" s="79"/>
      <c r="V24" s="79"/>
      <c r="AA24" s="171"/>
      <c r="AB24" s="171"/>
      <c r="AC24" s="171"/>
      <c r="AD24" s="171"/>
      <c r="AE24" s="171"/>
    </row>
    <row r="25" spans="1:31" s="11" customFormat="1" ht="17.25" hidden="1">
      <c r="A25" s="79"/>
      <c r="B25" s="121"/>
      <c r="C25" s="122"/>
      <c r="D25" s="123"/>
      <c r="E25" s="121"/>
      <c r="F25" s="122"/>
      <c r="G25" s="123"/>
      <c r="H25" s="121"/>
      <c r="I25" s="122"/>
      <c r="J25" s="123"/>
      <c r="K25" s="121"/>
      <c r="L25" s="122"/>
      <c r="M25" s="123"/>
      <c r="N25" s="121"/>
      <c r="O25" s="82"/>
      <c r="P25" s="83"/>
      <c r="Q25" s="84"/>
      <c r="R25" s="84"/>
      <c r="S25" s="84"/>
      <c r="T25" s="84"/>
      <c r="U25" s="79"/>
      <c r="V25" s="79"/>
      <c r="AA25" s="171"/>
      <c r="AB25" s="171"/>
      <c r="AC25" s="171"/>
      <c r="AD25" s="171"/>
      <c r="AE25" s="171"/>
    </row>
    <row r="26" spans="1:31" s="3" customFormat="1" ht="3.75" customHeight="1" thickBot="1">
      <c r="A26" s="74"/>
      <c r="B26" s="87"/>
      <c r="C26" s="88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75"/>
      <c r="P26" s="75"/>
      <c r="Q26" s="73"/>
      <c r="R26" s="73"/>
      <c r="S26" s="73"/>
      <c r="T26" s="73"/>
      <c r="U26" s="75"/>
      <c r="V26" s="74"/>
      <c r="AA26" s="170"/>
      <c r="AB26" s="170"/>
      <c r="AC26" s="170"/>
      <c r="AD26" s="170"/>
      <c r="AE26" s="170"/>
    </row>
    <row r="27" spans="1:31" s="11" customFormat="1" ht="17.25">
      <c r="A27" s="79"/>
      <c r="B27" s="111">
        <v>10</v>
      </c>
      <c r="C27" s="108" t="str">
        <f>Players!C33</f>
        <v>Львович</v>
      </c>
      <c r="D27" s="89">
        <f>Q27</f>
        <v>460</v>
      </c>
      <c r="E27" s="90">
        <f>RANK(Q27,$Q27:$S27,0)</f>
        <v>1</v>
      </c>
      <c r="F27" s="108" t="str">
        <f>Players!C38</f>
        <v>Юшин</v>
      </c>
      <c r="G27" s="89">
        <f>R27</f>
        <v>230</v>
      </c>
      <c r="H27" s="90">
        <f>RANK(R27,$Q27:$S27,0)</f>
        <v>2</v>
      </c>
      <c r="I27" s="108" t="str">
        <f>Players!C41</f>
        <v>Вайсман</v>
      </c>
      <c r="J27" s="89">
        <f>S27</f>
        <v>90</v>
      </c>
      <c r="K27" s="90">
        <f>RANK(S27,$Q27:$S27,0)</f>
        <v>3</v>
      </c>
      <c r="L27" s="91"/>
      <c r="M27" s="87"/>
      <c r="N27" s="88"/>
      <c r="O27" s="82"/>
      <c r="P27" s="92"/>
      <c r="Q27" s="84">
        <f>Thirdfinals!D7</f>
        <v>460</v>
      </c>
      <c r="R27" s="84">
        <f>Thirdfinals!D8</f>
        <v>230</v>
      </c>
      <c r="S27" s="84">
        <f>Thirdfinals!D9</f>
        <v>90</v>
      </c>
      <c r="T27" s="84"/>
      <c r="U27" s="82"/>
      <c r="V27" s="79"/>
      <c r="AA27" s="171"/>
      <c r="AB27" s="171"/>
      <c r="AC27" s="171"/>
      <c r="AD27" s="171"/>
      <c r="AE27" s="171"/>
    </row>
    <row r="28" spans="1:31" s="11" customFormat="1" ht="17.25">
      <c r="A28" s="79"/>
      <c r="B28" s="112">
        <v>11</v>
      </c>
      <c r="C28" s="109" t="str">
        <f>Players!C34</f>
        <v>Папичев</v>
      </c>
      <c r="D28" s="80">
        <f>Q28</f>
        <v>560</v>
      </c>
      <c r="E28" s="81">
        <f>RANK(Q28,$Q28:$S28,0)</f>
        <v>1</v>
      </c>
      <c r="F28" s="109" t="str">
        <f>Players!C37</f>
        <v>Копылева</v>
      </c>
      <c r="G28" s="80">
        <f>R28</f>
        <v>120</v>
      </c>
      <c r="H28" s="81">
        <f>RANK(R28,$Q28:$S28,0)</f>
        <v>2</v>
      </c>
      <c r="I28" s="109" t="str">
        <f>Players!C40</f>
        <v>Цукерштейн</v>
      </c>
      <c r="J28" s="80">
        <f>S28</f>
        <v>100</v>
      </c>
      <c r="K28" s="81">
        <f>RANK(S28,$Q28:$S28,0)</f>
        <v>3</v>
      </c>
      <c r="L28" s="91"/>
      <c r="M28" s="87"/>
      <c r="N28" s="88"/>
      <c r="O28" s="82"/>
      <c r="P28" s="92"/>
      <c r="Q28" s="84">
        <f>Thirdfinals!D11</f>
        <v>560</v>
      </c>
      <c r="R28" s="84">
        <f>Thirdfinals!D12</f>
        <v>120</v>
      </c>
      <c r="S28" s="84">
        <f>Thirdfinals!D13</f>
        <v>100</v>
      </c>
      <c r="T28" s="84"/>
      <c r="U28" s="82"/>
      <c r="V28" s="79"/>
      <c r="AA28" s="171"/>
      <c r="AB28" s="171"/>
      <c r="AC28" s="171"/>
      <c r="AD28" s="171"/>
      <c r="AE28" s="171"/>
    </row>
    <row r="29" spans="1:31" s="11" customFormat="1" ht="18" thickBot="1">
      <c r="A29" s="79"/>
      <c r="B29" s="113">
        <v>12</v>
      </c>
      <c r="C29" s="110" t="str">
        <f>Players!C35</f>
        <v>Иванов</v>
      </c>
      <c r="D29" s="85">
        <f>Q29</f>
        <v>230</v>
      </c>
      <c r="E29" s="86">
        <f>RANK(Q29,$Q29:$S29,0)</f>
        <v>2</v>
      </c>
      <c r="F29" s="110" t="str">
        <f>Players!C36</f>
        <v>Курант</v>
      </c>
      <c r="G29" s="85">
        <f>R29</f>
        <v>190</v>
      </c>
      <c r="H29" s="86">
        <f>RANK(R29,$Q29:$S29,0)</f>
        <v>3</v>
      </c>
      <c r="I29" s="110" t="str">
        <f>Players!C39</f>
        <v>Потенко</v>
      </c>
      <c r="J29" s="85">
        <f>S29</f>
        <v>600</v>
      </c>
      <c r="K29" s="86">
        <f>RANK(S29,$Q29:$S29,0)</f>
        <v>1</v>
      </c>
      <c r="L29" s="91"/>
      <c r="M29" s="87"/>
      <c r="N29" s="88"/>
      <c r="O29" s="82"/>
      <c r="P29" s="92"/>
      <c r="Q29" s="84">
        <f>Thirdfinals!D15</f>
        <v>230</v>
      </c>
      <c r="R29" s="84">
        <f>Thirdfinals!D16</f>
        <v>190</v>
      </c>
      <c r="S29" s="84">
        <f>Thirdfinals!D17</f>
        <v>600</v>
      </c>
      <c r="T29" s="84"/>
      <c r="U29" s="82"/>
      <c r="V29" s="79"/>
      <c r="AA29" s="171"/>
      <c r="AB29" s="171"/>
      <c r="AC29" s="171"/>
      <c r="AD29" s="171"/>
      <c r="AE29" s="171"/>
    </row>
    <row r="30" spans="1:31" s="3" customFormat="1" ht="6" customHeight="1" thickBot="1">
      <c r="A30" s="74"/>
      <c r="B30" s="87"/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75"/>
      <c r="P30" s="75"/>
      <c r="Q30" s="73"/>
      <c r="R30" s="73"/>
      <c r="S30" s="73"/>
      <c r="T30" s="73"/>
      <c r="U30" s="75"/>
      <c r="V30" s="74"/>
      <c r="AA30" s="170"/>
      <c r="AB30" s="170"/>
      <c r="AC30" s="170"/>
      <c r="AD30" s="170"/>
      <c r="AE30" s="170"/>
    </row>
    <row r="31" spans="1:31" s="11" customFormat="1" ht="18" thickBot="1">
      <c r="A31" s="79"/>
      <c r="B31" s="93">
        <v>13</v>
      </c>
      <c r="C31" s="103" t="str">
        <f>Players!C45</f>
        <v>Львович</v>
      </c>
      <c r="D31" s="94">
        <f>Q31</f>
        <v>320</v>
      </c>
      <c r="E31" s="95">
        <f>RANK(Q31,$Q31:$S31,0)</f>
        <v>2</v>
      </c>
      <c r="F31" s="103" t="str">
        <f>Players!C46</f>
        <v>Папичев</v>
      </c>
      <c r="G31" s="94">
        <f>R31</f>
        <v>140</v>
      </c>
      <c r="H31" s="96">
        <f>RANK(R31,$Q31:$S31,0)</f>
        <v>3</v>
      </c>
      <c r="I31" s="103" t="str">
        <f>Players!C47</f>
        <v>Потенко</v>
      </c>
      <c r="J31" s="94">
        <f>S31</f>
        <v>510</v>
      </c>
      <c r="K31" s="95">
        <f>RANK(S31,$Q31:$S31,0)</f>
        <v>1</v>
      </c>
      <c r="L31" s="91"/>
      <c r="M31" s="87"/>
      <c r="N31" s="88"/>
      <c r="O31" s="82"/>
      <c r="P31" s="92"/>
      <c r="Q31" s="84">
        <f>Final!D7</f>
        <v>320</v>
      </c>
      <c r="R31" s="84">
        <f>Final!D8</f>
        <v>140</v>
      </c>
      <c r="S31" s="84">
        <f>Final!D9</f>
        <v>510</v>
      </c>
      <c r="T31" s="84"/>
      <c r="U31" s="82"/>
      <c r="V31" s="79"/>
      <c r="AA31" s="171"/>
      <c r="AB31" s="171"/>
      <c r="AC31" s="171"/>
      <c r="AD31" s="171"/>
      <c r="AE31" s="171"/>
    </row>
    <row r="32" spans="1:22" ht="21.75">
      <c r="A32" s="97"/>
      <c r="B32" s="98"/>
      <c r="C32" s="99"/>
      <c r="D32" s="100"/>
      <c r="E32" s="101"/>
      <c r="F32" s="99"/>
      <c r="G32" s="100"/>
      <c r="H32" s="101"/>
      <c r="I32" s="99"/>
      <c r="J32" s="100"/>
      <c r="K32" s="101"/>
      <c r="L32" s="99"/>
      <c r="M32" s="75"/>
      <c r="N32" s="102"/>
      <c r="O32" s="75"/>
      <c r="P32" s="102"/>
      <c r="Q32" s="84"/>
      <c r="R32" s="84"/>
      <c r="S32" s="84"/>
      <c r="T32" s="84"/>
      <c r="U32" s="75"/>
      <c r="V32" s="97"/>
    </row>
    <row r="33" spans="1:22" ht="21.75">
      <c r="A33" s="97"/>
      <c r="B33" s="98"/>
      <c r="C33" s="99"/>
      <c r="D33" s="100"/>
      <c r="E33" s="101"/>
      <c r="F33" s="99"/>
      <c r="G33" s="100"/>
      <c r="H33" s="101"/>
      <c r="I33" s="99"/>
      <c r="J33" s="100"/>
      <c r="K33" s="101"/>
      <c r="L33" s="99"/>
      <c r="M33" s="75"/>
      <c r="N33" s="102"/>
      <c r="O33" s="75"/>
      <c r="P33" s="102"/>
      <c r="Q33" s="73"/>
      <c r="R33" s="73"/>
      <c r="S33" s="73"/>
      <c r="T33" s="73"/>
      <c r="U33" s="75"/>
      <c r="V33" s="97"/>
    </row>
  </sheetData>
  <mergeCells count="7">
    <mergeCell ref="C2:D2"/>
    <mergeCell ref="C1:N1"/>
    <mergeCell ref="C3:N3"/>
    <mergeCell ref="L5:N5"/>
    <mergeCell ref="I5:K5"/>
    <mergeCell ref="F5:H5"/>
    <mergeCell ref="C5:E5"/>
  </mergeCells>
  <conditionalFormatting sqref="I27:I29 I31 C27:C29 F27:F29 C31 F31 L6:L25 C6:C25 I6:I25 F6:F25">
    <cfRule type="expression" priority="1" dxfId="0" stopIfTrue="1">
      <formula>E6=1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BQ432"/>
  <sheetViews>
    <sheetView zoomScale="75" zoomScaleNormal="75" workbookViewId="0" topLeftCell="A1">
      <pane xSplit="4" ySplit="5" topLeftCell="AA60" activePane="bottomRight" state="frozen"/>
      <selection pane="topLeft" activeCell="O6" sqref="O6"/>
      <selection pane="topRight" activeCell="O6" sqref="O6"/>
      <selection pane="bottomLeft" activeCell="O6" sqref="O6"/>
      <selection pane="bottomRight" activeCell="O6" sqref="O6"/>
    </sheetView>
  </sheetViews>
  <sheetFormatPr defaultColWidth="9.140625" defaultRowHeight="12.75"/>
  <cols>
    <col min="1" max="1" width="1.1484375" style="15" customWidth="1"/>
    <col min="2" max="2" width="5.7109375" style="15" customWidth="1"/>
    <col min="3" max="3" width="22.28125" style="17" customWidth="1"/>
    <col min="4" max="4" width="7.7109375" style="16" customWidth="1"/>
    <col min="5" max="5" width="1.1484375" style="15" customWidth="1"/>
    <col min="6" max="10" width="4.421875" style="14" customWidth="1"/>
    <col min="11" max="11" width="1.1484375" style="14" customWidth="1"/>
    <col min="12" max="16" width="4.421875" style="14" customWidth="1"/>
    <col min="17" max="17" width="1.1484375" style="14" customWidth="1"/>
    <col min="18" max="22" width="4.421875" style="14" customWidth="1"/>
    <col min="23" max="23" width="1.1484375" style="14" customWidth="1"/>
    <col min="24" max="28" width="4.421875" style="14" customWidth="1"/>
    <col min="29" max="29" width="1.1484375" style="14" customWidth="1"/>
    <col min="30" max="34" width="4.421875" style="14" customWidth="1"/>
    <col min="35" max="35" width="1.1484375" style="14" customWidth="1"/>
    <col min="36" max="40" width="4.421875" style="14" customWidth="1"/>
    <col min="41" max="41" width="1.1484375" style="14" customWidth="1"/>
    <col min="42" max="46" width="4.421875" style="14" customWidth="1"/>
    <col min="47" max="47" width="1.1484375" style="14" customWidth="1"/>
    <col min="48" max="52" width="4.421875" style="14" customWidth="1"/>
    <col min="53" max="53" width="1.1484375" style="14" customWidth="1"/>
    <col min="54" max="58" width="4.421875" style="14" hidden="1" customWidth="1"/>
    <col min="59" max="59" width="1.1484375" style="14" hidden="1" customWidth="1"/>
    <col min="60" max="64" width="4.421875" style="14" hidden="1" customWidth="1"/>
    <col min="65" max="66" width="8.8515625" style="15" customWidth="1"/>
    <col min="67" max="69" width="8.8515625" style="15" hidden="1" customWidth="1"/>
    <col min="70" max="16384" width="8.8515625" style="15" customWidth="1"/>
  </cols>
  <sheetData>
    <row r="1" spans="2:64" s="19" customFormat="1" ht="27.75" customHeight="1">
      <c r="B1" s="254" t="s">
        <v>11</v>
      </c>
      <c r="C1" s="254"/>
      <c r="D1" s="25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3:64" s="20" customFormat="1" ht="6" customHeight="1" thickBot="1">
      <c r="C2" s="255"/>
      <c r="D2" s="25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2:64" s="20" customFormat="1" ht="17.25">
      <c r="B3" s="256" t="s">
        <v>10</v>
      </c>
      <c r="C3" s="256"/>
      <c r="D3" s="256"/>
      <c r="F3" s="242" t="s">
        <v>12</v>
      </c>
      <c r="G3" s="243"/>
      <c r="H3" s="243"/>
      <c r="I3" s="243"/>
      <c r="J3" s="244"/>
      <c r="K3" s="42"/>
      <c r="L3" s="242" t="s">
        <v>13</v>
      </c>
      <c r="M3" s="243"/>
      <c r="N3" s="243"/>
      <c r="O3" s="243"/>
      <c r="P3" s="244"/>
      <c r="Q3" s="42"/>
      <c r="R3" s="242" t="s">
        <v>14</v>
      </c>
      <c r="S3" s="243"/>
      <c r="T3" s="243"/>
      <c r="U3" s="243"/>
      <c r="V3" s="244"/>
      <c r="W3" s="42"/>
      <c r="X3" s="242" t="s">
        <v>15</v>
      </c>
      <c r="Y3" s="243"/>
      <c r="Z3" s="243"/>
      <c r="AA3" s="243"/>
      <c r="AB3" s="244"/>
      <c r="AC3" s="42"/>
      <c r="AD3" s="242" t="s">
        <v>16</v>
      </c>
      <c r="AE3" s="243"/>
      <c r="AF3" s="243"/>
      <c r="AG3" s="243"/>
      <c r="AH3" s="244"/>
      <c r="AI3" s="42"/>
      <c r="AJ3" s="242" t="s">
        <v>17</v>
      </c>
      <c r="AK3" s="243"/>
      <c r="AL3" s="243"/>
      <c r="AM3" s="243"/>
      <c r="AN3" s="244"/>
      <c r="AO3" s="42"/>
      <c r="AP3" s="242" t="s">
        <v>18</v>
      </c>
      <c r="AQ3" s="243"/>
      <c r="AR3" s="243"/>
      <c r="AS3" s="243"/>
      <c r="AT3" s="244"/>
      <c r="AU3" s="42"/>
      <c r="AV3" s="242" t="s">
        <v>19</v>
      </c>
      <c r="AW3" s="243"/>
      <c r="AX3" s="243"/>
      <c r="AY3" s="243"/>
      <c r="AZ3" s="244"/>
      <c r="BA3" s="42"/>
      <c r="BB3" s="242" t="s">
        <v>20</v>
      </c>
      <c r="BC3" s="243"/>
      <c r="BD3" s="243"/>
      <c r="BE3" s="243"/>
      <c r="BF3" s="244"/>
      <c r="BG3" s="42"/>
      <c r="BH3" s="242" t="s">
        <v>21</v>
      </c>
      <c r="BI3" s="243"/>
      <c r="BJ3" s="243"/>
      <c r="BK3" s="243"/>
      <c r="BL3" s="244"/>
    </row>
    <row r="4" spans="3:64" s="20" customFormat="1" ht="6" customHeight="1" thickBot="1">
      <c r="C4" s="21"/>
      <c r="D4" s="22"/>
      <c r="F4" s="245"/>
      <c r="G4" s="246"/>
      <c r="H4" s="246"/>
      <c r="I4" s="246"/>
      <c r="J4" s="247"/>
      <c r="K4" s="42"/>
      <c r="L4" s="245"/>
      <c r="M4" s="246"/>
      <c r="N4" s="246"/>
      <c r="O4" s="246"/>
      <c r="P4" s="247"/>
      <c r="Q4" s="42"/>
      <c r="R4" s="245"/>
      <c r="S4" s="246"/>
      <c r="T4" s="246"/>
      <c r="U4" s="246"/>
      <c r="V4" s="247"/>
      <c r="W4" s="42"/>
      <c r="X4" s="245"/>
      <c r="Y4" s="246"/>
      <c r="Z4" s="246"/>
      <c r="AA4" s="246"/>
      <c r="AB4" s="247"/>
      <c r="AC4" s="42"/>
      <c r="AD4" s="245"/>
      <c r="AE4" s="246"/>
      <c r="AF4" s="246"/>
      <c r="AG4" s="246"/>
      <c r="AH4" s="247"/>
      <c r="AI4" s="42"/>
      <c r="AJ4" s="245"/>
      <c r="AK4" s="246"/>
      <c r="AL4" s="246"/>
      <c r="AM4" s="246"/>
      <c r="AN4" s="247"/>
      <c r="AO4" s="42"/>
      <c r="AP4" s="245"/>
      <c r="AQ4" s="246"/>
      <c r="AR4" s="246"/>
      <c r="AS4" s="246"/>
      <c r="AT4" s="247"/>
      <c r="AU4" s="42"/>
      <c r="AV4" s="245"/>
      <c r="AW4" s="246"/>
      <c r="AX4" s="246"/>
      <c r="AY4" s="246"/>
      <c r="AZ4" s="247"/>
      <c r="BA4" s="42"/>
      <c r="BB4" s="245"/>
      <c r="BC4" s="246"/>
      <c r="BD4" s="246"/>
      <c r="BE4" s="246"/>
      <c r="BF4" s="247"/>
      <c r="BG4" s="42"/>
      <c r="BH4" s="245"/>
      <c r="BI4" s="246"/>
      <c r="BJ4" s="246"/>
      <c r="BK4" s="246"/>
      <c r="BL4" s="247"/>
    </row>
    <row r="5" spans="2:64" s="18" customFormat="1" ht="18" thickBot="1">
      <c r="B5" s="47" t="s">
        <v>2</v>
      </c>
      <c r="C5" s="48" t="s">
        <v>8</v>
      </c>
      <c r="D5" s="41" t="s">
        <v>9</v>
      </c>
      <c r="F5" s="248"/>
      <c r="G5" s="249"/>
      <c r="H5" s="249"/>
      <c r="I5" s="249"/>
      <c r="J5" s="250"/>
      <c r="K5" s="43"/>
      <c r="L5" s="248"/>
      <c r="M5" s="249"/>
      <c r="N5" s="249"/>
      <c r="O5" s="249"/>
      <c r="P5" s="250"/>
      <c r="Q5" s="43"/>
      <c r="R5" s="248"/>
      <c r="S5" s="249"/>
      <c r="T5" s="249"/>
      <c r="U5" s="249"/>
      <c r="V5" s="250"/>
      <c r="W5" s="43"/>
      <c r="X5" s="248"/>
      <c r="Y5" s="249"/>
      <c r="Z5" s="249"/>
      <c r="AA5" s="249"/>
      <c r="AB5" s="250"/>
      <c r="AC5" s="43"/>
      <c r="AD5" s="248"/>
      <c r="AE5" s="249"/>
      <c r="AF5" s="249"/>
      <c r="AG5" s="249"/>
      <c r="AH5" s="250"/>
      <c r="AI5" s="43"/>
      <c r="AJ5" s="248"/>
      <c r="AK5" s="249"/>
      <c r="AL5" s="249"/>
      <c r="AM5" s="249"/>
      <c r="AN5" s="250"/>
      <c r="AO5" s="43"/>
      <c r="AP5" s="248"/>
      <c r="AQ5" s="249"/>
      <c r="AR5" s="249"/>
      <c r="AS5" s="249"/>
      <c r="AT5" s="250"/>
      <c r="AU5" s="43"/>
      <c r="AV5" s="248"/>
      <c r="AW5" s="249"/>
      <c r="AX5" s="249"/>
      <c r="AY5" s="249"/>
      <c r="AZ5" s="250"/>
      <c r="BA5" s="43"/>
      <c r="BB5" s="248"/>
      <c r="BC5" s="249"/>
      <c r="BD5" s="249"/>
      <c r="BE5" s="249"/>
      <c r="BF5" s="250"/>
      <c r="BG5" s="43"/>
      <c r="BH5" s="248"/>
      <c r="BI5" s="249"/>
      <c r="BJ5" s="249"/>
      <c r="BK5" s="249"/>
      <c r="BL5" s="250"/>
    </row>
    <row r="6" spans="2:64" s="18" customFormat="1" ht="6" customHeight="1" thickBot="1">
      <c r="B6" s="23"/>
      <c r="C6" s="12"/>
      <c r="D6" s="1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69" s="18" customFormat="1" ht="17.25">
      <c r="B7" s="251">
        <v>1</v>
      </c>
      <c r="C7" s="44" t="str">
        <f>INDEX(Results!$C$6:$L$23,$BO7,$BP7*3-2)</f>
        <v>Львович</v>
      </c>
      <c r="D7" s="37">
        <f>SUM(F7:BL7)</f>
        <v>290</v>
      </c>
      <c r="F7" s="28">
        <v>10</v>
      </c>
      <c r="G7" s="29">
        <v>0</v>
      </c>
      <c r="H7" s="29">
        <v>0</v>
      </c>
      <c r="I7" s="29">
        <v>0</v>
      </c>
      <c r="J7" s="30">
        <v>50</v>
      </c>
      <c r="K7" s="23"/>
      <c r="L7" s="28">
        <v>10</v>
      </c>
      <c r="M7" s="29">
        <v>20</v>
      </c>
      <c r="N7" s="29">
        <v>0</v>
      </c>
      <c r="O7" s="29">
        <v>0</v>
      </c>
      <c r="P7" s="30">
        <v>0</v>
      </c>
      <c r="Q7" s="23"/>
      <c r="R7" s="28">
        <v>-10</v>
      </c>
      <c r="S7" s="29">
        <v>20</v>
      </c>
      <c r="T7" s="29">
        <v>0</v>
      </c>
      <c r="U7" s="29">
        <v>0</v>
      </c>
      <c r="V7" s="30">
        <v>0</v>
      </c>
      <c r="W7" s="23"/>
      <c r="X7" s="28">
        <v>0</v>
      </c>
      <c r="Y7" s="29">
        <v>20</v>
      </c>
      <c r="Z7" s="29">
        <v>0</v>
      </c>
      <c r="AA7" s="29">
        <v>0</v>
      </c>
      <c r="AB7" s="30">
        <v>0</v>
      </c>
      <c r="AC7" s="23"/>
      <c r="AD7" s="28">
        <v>0</v>
      </c>
      <c r="AE7" s="29">
        <v>-20</v>
      </c>
      <c r="AF7" s="29">
        <v>0</v>
      </c>
      <c r="AG7" s="29">
        <v>0</v>
      </c>
      <c r="AH7" s="30">
        <v>0</v>
      </c>
      <c r="AI7" s="23"/>
      <c r="AJ7" s="28">
        <v>0</v>
      </c>
      <c r="AK7" s="29">
        <v>0</v>
      </c>
      <c r="AL7" s="29">
        <v>0</v>
      </c>
      <c r="AM7" s="29">
        <v>40</v>
      </c>
      <c r="AN7" s="30">
        <v>50</v>
      </c>
      <c r="AO7" s="23"/>
      <c r="AP7" s="28">
        <v>0</v>
      </c>
      <c r="AQ7" s="29">
        <v>20</v>
      </c>
      <c r="AR7" s="29">
        <v>0</v>
      </c>
      <c r="AS7" s="29">
        <v>40</v>
      </c>
      <c r="AT7" s="30">
        <v>0</v>
      </c>
      <c r="AU7" s="23"/>
      <c r="AV7" s="28">
        <v>0</v>
      </c>
      <c r="AW7" s="29">
        <v>0</v>
      </c>
      <c r="AX7" s="29">
        <v>0</v>
      </c>
      <c r="AY7" s="29">
        <v>40</v>
      </c>
      <c r="AZ7" s="30">
        <v>0</v>
      </c>
      <c r="BA7" s="23"/>
      <c r="BB7" s="28">
        <v>0</v>
      </c>
      <c r="BC7" s="29">
        <v>0</v>
      </c>
      <c r="BD7" s="29">
        <v>0</v>
      </c>
      <c r="BE7" s="29">
        <v>0</v>
      </c>
      <c r="BF7" s="30">
        <v>0</v>
      </c>
      <c r="BG7" s="23"/>
      <c r="BH7" s="28">
        <v>0</v>
      </c>
      <c r="BI7" s="29">
        <v>0</v>
      </c>
      <c r="BJ7" s="29">
        <v>0</v>
      </c>
      <c r="BK7" s="29">
        <v>0</v>
      </c>
      <c r="BL7" s="30">
        <v>0</v>
      </c>
      <c r="BO7" s="18">
        <f>INT((ROW(BO7)-2)/5)</f>
        <v>1</v>
      </c>
      <c r="BP7" s="18">
        <f>ROW(BO7)-1-BO7*5</f>
        <v>1</v>
      </c>
      <c r="BQ7" s="18" t="str">
        <f>INDEX(Results!$C$6:$L$23,$BO7,$BP7*3-2)</f>
        <v>Львович</v>
      </c>
    </row>
    <row r="8" spans="2:69" s="18" customFormat="1" ht="17.25">
      <c r="B8" s="252"/>
      <c r="C8" s="45" t="str">
        <f>INDEX(Results!$C$6:$L$23,$BO8,$BP8*3-2)</f>
        <v>Копылева</v>
      </c>
      <c r="D8" s="26">
        <f>SUM(F8:BL8)</f>
        <v>90</v>
      </c>
      <c r="F8" s="31">
        <v>0</v>
      </c>
      <c r="G8" s="32">
        <v>0</v>
      </c>
      <c r="H8" s="32">
        <v>0</v>
      </c>
      <c r="I8" s="32">
        <v>0</v>
      </c>
      <c r="J8" s="33">
        <v>0</v>
      </c>
      <c r="K8" s="23"/>
      <c r="L8" s="31">
        <v>0</v>
      </c>
      <c r="M8" s="32">
        <v>0</v>
      </c>
      <c r="N8" s="32">
        <v>0</v>
      </c>
      <c r="O8" s="32">
        <v>0</v>
      </c>
      <c r="P8" s="33">
        <v>0</v>
      </c>
      <c r="Q8" s="23"/>
      <c r="R8" s="31">
        <v>0</v>
      </c>
      <c r="S8" s="32">
        <v>0</v>
      </c>
      <c r="T8" s="32">
        <v>0</v>
      </c>
      <c r="U8" s="32">
        <v>0</v>
      </c>
      <c r="V8" s="33">
        <v>0</v>
      </c>
      <c r="W8" s="23"/>
      <c r="X8" s="31">
        <v>0</v>
      </c>
      <c r="Y8" s="32">
        <v>0</v>
      </c>
      <c r="Z8" s="32">
        <v>0</v>
      </c>
      <c r="AA8" s="32">
        <v>0</v>
      </c>
      <c r="AB8" s="33">
        <v>0</v>
      </c>
      <c r="AC8" s="23"/>
      <c r="AD8" s="31">
        <v>10</v>
      </c>
      <c r="AE8" s="32">
        <v>0</v>
      </c>
      <c r="AF8" s="32">
        <v>0</v>
      </c>
      <c r="AG8" s="32">
        <v>0</v>
      </c>
      <c r="AH8" s="33">
        <v>0</v>
      </c>
      <c r="AI8" s="23"/>
      <c r="AJ8" s="31">
        <v>0</v>
      </c>
      <c r="AK8" s="32">
        <v>0</v>
      </c>
      <c r="AL8" s="32">
        <v>0</v>
      </c>
      <c r="AM8" s="32">
        <v>0</v>
      </c>
      <c r="AN8" s="33">
        <v>0</v>
      </c>
      <c r="AO8" s="23"/>
      <c r="AP8" s="31">
        <v>0</v>
      </c>
      <c r="AQ8" s="32">
        <v>0</v>
      </c>
      <c r="AR8" s="32">
        <v>30</v>
      </c>
      <c r="AS8" s="32">
        <v>0</v>
      </c>
      <c r="AT8" s="33">
        <v>50</v>
      </c>
      <c r="AU8" s="23"/>
      <c r="AV8" s="31">
        <v>0</v>
      </c>
      <c r="AW8" s="32">
        <v>0</v>
      </c>
      <c r="AX8" s="32">
        <v>0</v>
      </c>
      <c r="AY8" s="32">
        <v>0</v>
      </c>
      <c r="AZ8" s="33">
        <v>0</v>
      </c>
      <c r="BA8" s="23"/>
      <c r="BB8" s="31">
        <v>0</v>
      </c>
      <c r="BC8" s="32">
        <v>0</v>
      </c>
      <c r="BD8" s="32">
        <v>0</v>
      </c>
      <c r="BE8" s="32">
        <v>0</v>
      </c>
      <c r="BF8" s="33">
        <v>0</v>
      </c>
      <c r="BG8" s="23"/>
      <c r="BH8" s="31">
        <v>0</v>
      </c>
      <c r="BI8" s="32">
        <v>0</v>
      </c>
      <c r="BJ8" s="32">
        <v>0</v>
      </c>
      <c r="BK8" s="32">
        <v>0</v>
      </c>
      <c r="BL8" s="33">
        <v>0</v>
      </c>
      <c r="BO8" s="18">
        <f aca="true" t="shared" si="0" ref="BO8:BO71">INT((ROW(BO8)-2)/5)</f>
        <v>1</v>
      </c>
      <c r="BP8" s="18">
        <f aca="true" t="shared" si="1" ref="BP8:BP71">ROW(BO8)-1-BO8*5</f>
        <v>2</v>
      </c>
      <c r="BQ8" s="18" t="str">
        <f>INDEX(Results!$C$6:$L$23,$BO8,$BP8*3-2)</f>
        <v>Копылева</v>
      </c>
    </row>
    <row r="9" spans="2:69" s="18" customFormat="1" ht="17.25">
      <c r="B9" s="252"/>
      <c r="C9" s="45" t="str">
        <f>INDEX(Results!$C$6:$L$23,$BO9,$BP9*3-2)</f>
        <v>Дейгин</v>
      </c>
      <c r="D9" s="26">
        <f>SUM(F9:BL9)</f>
        <v>130</v>
      </c>
      <c r="F9" s="31">
        <v>0</v>
      </c>
      <c r="G9" s="32">
        <v>20</v>
      </c>
      <c r="H9" s="32">
        <v>0</v>
      </c>
      <c r="I9" s="32">
        <v>40</v>
      </c>
      <c r="J9" s="33">
        <v>0</v>
      </c>
      <c r="K9" s="23"/>
      <c r="L9" s="31">
        <v>0</v>
      </c>
      <c r="M9" s="32">
        <v>0</v>
      </c>
      <c r="N9" s="32">
        <v>0</v>
      </c>
      <c r="O9" s="32">
        <v>0</v>
      </c>
      <c r="P9" s="33">
        <v>0</v>
      </c>
      <c r="Q9" s="23"/>
      <c r="R9" s="31">
        <v>0</v>
      </c>
      <c r="S9" s="32">
        <v>0</v>
      </c>
      <c r="T9" s="32">
        <v>30</v>
      </c>
      <c r="U9" s="32">
        <v>0</v>
      </c>
      <c r="V9" s="33">
        <v>0</v>
      </c>
      <c r="W9" s="23"/>
      <c r="X9" s="31">
        <v>0</v>
      </c>
      <c r="Y9" s="32">
        <v>0</v>
      </c>
      <c r="Z9" s="32">
        <v>0</v>
      </c>
      <c r="AA9" s="32">
        <v>0</v>
      </c>
      <c r="AB9" s="33">
        <v>0</v>
      </c>
      <c r="AC9" s="23"/>
      <c r="AD9" s="31">
        <v>0</v>
      </c>
      <c r="AE9" s="32">
        <v>0</v>
      </c>
      <c r="AF9" s="32">
        <v>30</v>
      </c>
      <c r="AG9" s="32">
        <v>0</v>
      </c>
      <c r="AH9" s="33">
        <v>0</v>
      </c>
      <c r="AI9" s="23"/>
      <c r="AJ9" s="31">
        <v>0</v>
      </c>
      <c r="AK9" s="32">
        <v>0</v>
      </c>
      <c r="AL9" s="32">
        <v>0</v>
      </c>
      <c r="AM9" s="32">
        <v>0</v>
      </c>
      <c r="AN9" s="33">
        <v>0</v>
      </c>
      <c r="AO9" s="23"/>
      <c r="AP9" s="31">
        <v>10</v>
      </c>
      <c r="AQ9" s="32">
        <v>0</v>
      </c>
      <c r="AR9" s="32">
        <v>0</v>
      </c>
      <c r="AS9" s="32">
        <v>0</v>
      </c>
      <c r="AT9" s="33">
        <v>0</v>
      </c>
      <c r="AU9" s="23"/>
      <c r="AV9" s="31">
        <v>0</v>
      </c>
      <c r="AW9" s="32">
        <v>0</v>
      </c>
      <c r="AX9" s="32">
        <v>0</v>
      </c>
      <c r="AY9" s="32">
        <v>0</v>
      </c>
      <c r="AZ9" s="33">
        <v>0</v>
      </c>
      <c r="BA9" s="23"/>
      <c r="BB9" s="31">
        <v>0</v>
      </c>
      <c r="BC9" s="32">
        <v>0</v>
      </c>
      <c r="BD9" s="32">
        <v>0</v>
      </c>
      <c r="BE9" s="32">
        <v>0</v>
      </c>
      <c r="BF9" s="33">
        <v>0</v>
      </c>
      <c r="BG9" s="23"/>
      <c r="BH9" s="31">
        <v>0</v>
      </c>
      <c r="BI9" s="32">
        <v>0</v>
      </c>
      <c r="BJ9" s="32">
        <v>0</v>
      </c>
      <c r="BK9" s="32">
        <v>0</v>
      </c>
      <c r="BL9" s="33">
        <v>0</v>
      </c>
      <c r="BO9" s="18">
        <f t="shared" si="0"/>
        <v>1</v>
      </c>
      <c r="BP9" s="18">
        <f t="shared" si="1"/>
        <v>3</v>
      </c>
      <c r="BQ9" s="18" t="str">
        <f>INDEX(Results!$C$6:$L$23,$BO9,$BP9*3-2)</f>
        <v>Дейгин</v>
      </c>
    </row>
    <row r="10" spans="2:69" s="18" customFormat="1" ht="18" thickBot="1">
      <c r="B10" s="253"/>
      <c r="C10" s="46" t="str">
        <f>INDEX(Results!$C$6:$L$23,$BO10,$BP10*3-2)</f>
        <v>Петренко</v>
      </c>
      <c r="D10" s="27">
        <f>SUM(F10:BL10)</f>
        <v>20</v>
      </c>
      <c r="F10" s="34">
        <v>0</v>
      </c>
      <c r="G10" s="35">
        <v>0</v>
      </c>
      <c r="H10" s="35">
        <v>30</v>
      </c>
      <c r="I10" s="35">
        <v>0</v>
      </c>
      <c r="J10" s="36">
        <v>0</v>
      </c>
      <c r="K10" s="23"/>
      <c r="L10" s="34">
        <v>0</v>
      </c>
      <c r="M10" s="35">
        <v>0</v>
      </c>
      <c r="N10" s="35">
        <v>0</v>
      </c>
      <c r="O10" s="35">
        <v>0</v>
      </c>
      <c r="P10" s="36">
        <v>-50</v>
      </c>
      <c r="Q10" s="23"/>
      <c r="R10" s="34">
        <v>10</v>
      </c>
      <c r="S10" s="35">
        <v>0</v>
      </c>
      <c r="T10" s="35">
        <v>0</v>
      </c>
      <c r="U10" s="35">
        <v>0</v>
      </c>
      <c r="V10" s="36">
        <v>0</v>
      </c>
      <c r="W10" s="23"/>
      <c r="X10" s="34">
        <v>-10</v>
      </c>
      <c r="Y10" s="35">
        <v>0</v>
      </c>
      <c r="Z10" s="35">
        <v>0</v>
      </c>
      <c r="AA10" s="35">
        <v>0</v>
      </c>
      <c r="AB10" s="36">
        <v>0</v>
      </c>
      <c r="AC10" s="23"/>
      <c r="AD10" s="34">
        <v>0</v>
      </c>
      <c r="AE10" s="35">
        <v>0</v>
      </c>
      <c r="AF10" s="35">
        <v>0</v>
      </c>
      <c r="AG10" s="35">
        <v>0</v>
      </c>
      <c r="AH10" s="36">
        <v>0</v>
      </c>
      <c r="AI10" s="23"/>
      <c r="AJ10" s="34">
        <v>0</v>
      </c>
      <c r="AK10" s="35">
        <v>0</v>
      </c>
      <c r="AL10" s="35">
        <v>30</v>
      </c>
      <c r="AM10" s="35">
        <v>0</v>
      </c>
      <c r="AN10" s="36">
        <v>0</v>
      </c>
      <c r="AO10" s="23"/>
      <c r="AP10" s="34">
        <v>0</v>
      </c>
      <c r="AQ10" s="35">
        <v>0</v>
      </c>
      <c r="AR10" s="35">
        <v>0</v>
      </c>
      <c r="AS10" s="35">
        <v>0</v>
      </c>
      <c r="AT10" s="36">
        <v>0</v>
      </c>
      <c r="AU10" s="23"/>
      <c r="AV10" s="34">
        <v>10</v>
      </c>
      <c r="AW10" s="35">
        <v>0</v>
      </c>
      <c r="AX10" s="35">
        <v>0</v>
      </c>
      <c r="AY10" s="35">
        <v>0</v>
      </c>
      <c r="AZ10" s="36">
        <v>0</v>
      </c>
      <c r="BA10" s="23"/>
      <c r="BB10" s="34">
        <v>0</v>
      </c>
      <c r="BC10" s="35">
        <v>0</v>
      </c>
      <c r="BD10" s="35">
        <v>0</v>
      </c>
      <c r="BE10" s="35">
        <v>0</v>
      </c>
      <c r="BF10" s="36">
        <v>0</v>
      </c>
      <c r="BG10" s="23"/>
      <c r="BH10" s="34">
        <v>0</v>
      </c>
      <c r="BI10" s="35">
        <v>0</v>
      </c>
      <c r="BJ10" s="35">
        <v>0</v>
      </c>
      <c r="BK10" s="35">
        <v>0</v>
      </c>
      <c r="BL10" s="36">
        <v>0</v>
      </c>
      <c r="BO10" s="18">
        <f t="shared" si="0"/>
        <v>1</v>
      </c>
      <c r="BP10" s="18">
        <f t="shared" si="1"/>
        <v>4</v>
      </c>
      <c r="BQ10" s="18" t="str">
        <f>INDEX(Results!$C$6:$L$23,$BO10,$BP10*3-2)</f>
        <v>Петренко</v>
      </c>
    </row>
    <row r="11" spans="2:68" s="18" customFormat="1" ht="6" customHeight="1" thickBot="1">
      <c r="B11" s="23"/>
      <c r="C11" s="12"/>
      <c r="D11" s="1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18">
        <f t="shared" si="0"/>
        <v>1</v>
      </c>
      <c r="BP11" s="18">
        <f t="shared" si="1"/>
        <v>5</v>
      </c>
    </row>
    <row r="12" spans="2:69" s="18" customFormat="1" ht="17.25">
      <c r="B12" s="251">
        <v>2</v>
      </c>
      <c r="C12" s="44" t="str">
        <f>INDEX(Results!$C$6:$L$23,$BO12,$BP12*3-2)</f>
        <v>Потенко</v>
      </c>
      <c r="D12" s="37">
        <f>SUM(F12:BL12)</f>
        <v>260</v>
      </c>
      <c r="F12" s="28">
        <v>10</v>
      </c>
      <c r="G12" s="29">
        <v>20</v>
      </c>
      <c r="H12" s="29">
        <v>0</v>
      </c>
      <c r="I12" s="29">
        <v>0</v>
      </c>
      <c r="J12" s="30">
        <v>0</v>
      </c>
      <c r="K12" s="23"/>
      <c r="L12" s="28">
        <v>0</v>
      </c>
      <c r="M12" s="29">
        <v>20</v>
      </c>
      <c r="N12" s="29">
        <v>0</v>
      </c>
      <c r="O12" s="29">
        <v>0</v>
      </c>
      <c r="P12" s="30">
        <v>0</v>
      </c>
      <c r="Q12" s="23"/>
      <c r="R12" s="28">
        <v>10</v>
      </c>
      <c r="S12" s="29">
        <v>20</v>
      </c>
      <c r="T12" s="29">
        <v>0</v>
      </c>
      <c r="U12" s="29">
        <v>0</v>
      </c>
      <c r="V12" s="30">
        <v>0</v>
      </c>
      <c r="W12" s="23"/>
      <c r="X12" s="28">
        <v>10</v>
      </c>
      <c r="Y12" s="29">
        <v>0</v>
      </c>
      <c r="Z12" s="29">
        <v>30</v>
      </c>
      <c r="AA12" s="29">
        <v>0</v>
      </c>
      <c r="AB12" s="30">
        <v>-50</v>
      </c>
      <c r="AC12" s="23"/>
      <c r="AD12" s="28">
        <v>0</v>
      </c>
      <c r="AE12" s="29">
        <v>20</v>
      </c>
      <c r="AF12" s="29">
        <v>30</v>
      </c>
      <c r="AG12" s="29">
        <v>40</v>
      </c>
      <c r="AH12" s="30">
        <v>-50</v>
      </c>
      <c r="AI12" s="23"/>
      <c r="AJ12" s="28">
        <v>0</v>
      </c>
      <c r="AK12" s="29">
        <v>20</v>
      </c>
      <c r="AL12" s="29">
        <v>0</v>
      </c>
      <c r="AM12" s="29">
        <v>40</v>
      </c>
      <c r="AN12" s="30">
        <v>0</v>
      </c>
      <c r="AO12" s="23"/>
      <c r="AP12" s="28">
        <v>0</v>
      </c>
      <c r="AQ12" s="29">
        <v>0</v>
      </c>
      <c r="AR12" s="29">
        <v>30</v>
      </c>
      <c r="AS12" s="29">
        <v>0</v>
      </c>
      <c r="AT12" s="30">
        <v>0</v>
      </c>
      <c r="AU12" s="23"/>
      <c r="AV12" s="28">
        <v>10</v>
      </c>
      <c r="AW12" s="29">
        <v>0</v>
      </c>
      <c r="AX12" s="29">
        <v>0</v>
      </c>
      <c r="AY12" s="29">
        <v>0</v>
      </c>
      <c r="AZ12" s="30">
        <v>50</v>
      </c>
      <c r="BA12" s="23"/>
      <c r="BB12" s="28">
        <v>0</v>
      </c>
      <c r="BC12" s="29">
        <v>0</v>
      </c>
      <c r="BD12" s="29">
        <v>0</v>
      </c>
      <c r="BE12" s="29">
        <v>0</v>
      </c>
      <c r="BF12" s="30">
        <v>0</v>
      </c>
      <c r="BG12" s="23"/>
      <c r="BH12" s="28">
        <v>0</v>
      </c>
      <c r="BI12" s="29">
        <v>0</v>
      </c>
      <c r="BJ12" s="29">
        <v>0</v>
      </c>
      <c r="BK12" s="29">
        <v>0</v>
      </c>
      <c r="BL12" s="30">
        <v>0</v>
      </c>
      <c r="BO12" s="18">
        <f t="shared" si="0"/>
        <v>2</v>
      </c>
      <c r="BP12" s="18">
        <f t="shared" si="1"/>
        <v>1</v>
      </c>
      <c r="BQ12" s="18" t="str">
        <f>INDEX(Results!$C$6:$L$23,$BO12,$BP12*3-2)</f>
        <v>Потенко</v>
      </c>
    </row>
    <row r="13" spans="2:69" s="18" customFormat="1" ht="17.25">
      <c r="B13" s="252"/>
      <c r="C13" s="45" t="str">
        <f>INDEX(Results!$C$6:$L$23,$BO13,$BP13*3-2)</f>
        <v>Демчук</v>
      </c>
      <c r="D13" s="26">
        <f>SUM(F13:BL13)</f>
        <v>-30</v>
      </c>
      <c r="F13" s="31">
        <v>0</v>
      </c>
      <c r="G13" s="32">
        <v>0</v>
      </c>
      <c r="H13" s="32">
        <v>0</v>
      </c>
      <c r="I13" s="32">
        <v>-40</v>
      </c>
      <c r="J13" s="33">
        <v>0</v>
      </c>
      <c r="K13" s="23"/>
      <c r="L13" s="31">
        <v>0</v>
      </c>
      <c r="M13" s="32">
        <v>0</v>
      </c>
      <c r="N13" s="32">
        <v>0</v>
      </c>
      <c r="O13" s="32">
        <v>0</v>
      </c>
      <c r="P13" s="33">
        <v>0</v>
      </c>
      <c r="Q13" s="23"/>
      <c r="R13" s="31">
        <v>0</v>
      </c>
      <c r="S13" s="32">
        <v>0</v>
      </c>
      <c r="T13" s="32">
        <v>0</v>
      </c>
      <c r="U13" s="32">
        <v>0</v>
      </c>
      <c r="V13" s="33">
        <v>0</v>
      </c>
      <c r="W13" s="23"/>
      <c r="X13" s="31">
        <v>0</v>
      </c>
      <c r="Y13" s="32">
        <v>0</v>
      </c>
      <c r="Z13" s="32">
        <v>0</v>
      </c>
      <c r="AA13" s="32">
        <v>0</v>
      </c>
      <c r="AB13" s="33">
        <v>0</v>
      </c>
      <c r="AC13" s="23"/>
      <c r="AD13" s="31">
        <v>0</v>
      </c>
      <c r="AE13" s="32">
        <v>0</v>
      </c>
      <c r="AF13" s="32">
        <v>0</v>
      </c>
      <c r="AG13" s="32">
        <v>0</v>
      </c>
      <c r="AH13" s="33">
        <v>0</v>
      </c>
      <c r="AI13" s="23"/>
      <c r="AJ13" s="31">
        <v>-10</v>
      </c>
      <c r="AK13" s="32">
        <v>0</v>
      </c>
      <c r="AL13" s="32">
        <v>0</v>
      </c>
      <c r="AM13" s="32">
        <v>0</v>
      </c>
      <c r="AN13" s="33">
        <v>0</v>
      </c>
      <c r="AO13" s="23"/>
      <c r="AP13" s="31">
        <v>0</v>
      </c>
      <c r="AQ13" s="32">
        <v>20</v>
      </c>
      <c r="AR13" s="32">
        <v>0</v>
      </c>
      <c r="AS13" s="32">
        <v>0</v>
      </c>
      <c r="AT13" s="33">
        <v>0</v>
      </c>
      <c r="AU13" s="23"/>
      <c r="AV13" s="31">
        <v>0</v>
      </c>
      <c r="AW13" s="32">
        <v>0</v>
      </c>
      <c r="AX13" s="32">
        <v>0</v>
      </c>
      <c r="AY13" s="32">
        <v>0</v>
      </c>
      <c r="AZ13" s="33">
        <v>0</v>
      </c>
      <c r="BA13" s="23"/>
      <c r="BB13" s="31">
        <v>0</v>
      </c>
      <c r="BC13" s="32">
        <v>0</v>
      </c>
      <c r="BD13" s="32">
        <v>0</v>
      </c>
      <c r="BE13" s="32">
        <v>0</v>
      </c>
      <c r="BF13" s="33">
        <v>0</v>
      </c>
      <c r="BG13" s="23"/>
      <c r="BH13" s="31">
        <v>0</v>
      </c>
      <c r="BI13" s="32">
        <v>0</v>
      </c>
      <c r="BJ13" s="32">
        <v>0</v>
      </c>
      <c r="BK13" s="32">
        <v>0</v>
      </c>
      <c r="BL13" s="33">
        <v>0</v>
      </c>
      <c r="BO13" s="18">
        <f t="shared" si="0"/>
        <v>2</v>
      </c>
      <c r="BP13" s="18">
        <f t="shared" si="1"/>
        <v>2</v>
      </c>
      <c r="BQ13" s="18" t="str">
        <f>INDEX(Results!$C$6:$L$23,$BO13,$BP13*3-2)</f>
        <v>Демчук</v>
      </c>
    </row>
    <row r="14" spans="2:69" s="18" customFormat="1" ht="17.25">
      <c r="B14" s="252"/>
      <c r="C14" s="45" t="str">
        <f>INDEX(Results!$C$6:$L$23,$BO14,$BP14*3-2)</f>
        <v>Папичев</v>
      </c>
      <c r="D14" s="26">
        <f>SUM(F14:BL14)</f>
        <v>120</v>
      </c>
      <c r="F14" s="31">
        <v>0</v>
      </c>
      <c r="G14" s="32">
        <v>0</v>
      </c>
      <c r="H14" s="32">
        <v>0</v>
      </c>
      <c r="I14" s="32">
        <v>0</v>
      </c>
      <c r="J14" s="33">
        <v>0</v>
      </c>
      <c r="K14" s="23"/>
      <c r="L14" s="31">
        <v>10</v>
      </c>
      <c r="M14" s="32">
        <v>-20</v>
      </c>
      <c r="N14" s="32">
        <v>0</v>
      </c>
      <c r="O14" s="32">
        <v>40</v>
      </c>
      <c r="P14" s="33">
        <v>0</v>
      </c>
      <c r="Q14" s="23"/>
      <c r="R14" s="31">
        <v>0</v>
      </c>
      <c r="S14" s="32">
        <v>0</v>
      </c>
      <c r="T14" s="32">
        <v>0</v>
      </c>
      <c r="U14" s="32">
        <v>40</v>
      </c>
      <c r="V14" s="33">
        <v>0</v>
      </c>
      <c r="W14" s="23"/>
      <c r="X14" s="31">
        <v>0</v>
      </c>
      <c r="Y14" s="32">
        <v>20</v>
      </c>
      <c r="Z14" s="32">
        <v>0</v>
      </c>
      <c r="AA14" s="32">
        <v>0</v>
      </c>
      <c r="AB14" s="33">
        <v>0</v>
      </c>
      <c r="AC14" s="23"/>
      <c r="AD14" s="31">
        <v>0</v>
      </c>
      <c r="AE14" s="32">
        <v>0</v>
      </c>
      <c r="AF14" s="32">
        <v>0</v>
      </c>
      <c r="AG14" s="32">
        <v>0</v>
      </c>
      <c r="AH14" s="33">
        <v>0</v>
      </c>
      <c r="AI14" s="23"/>
      <c r="AJ14" s="31">
        <v>0</v>
      </c>
      <c r="AK14" s="32">
        <v>0</v>
      </c>
      <c r="AL14" s="32">
        <v>0</v>
      </c>
      <c r="AM14" s="32">
        <v>0</v>
      </c>
      <c r="AN14" s="33">
        <v>0</v>
      </c>
      <c r="AO14" s="23"/>
      <c r="AP14" s="31">
        <v>-10</v>
      </c>
      <c r="AQ14" s="32">
        <v>0</v>
      </c>
      <c r="AR14" s="32">
        <v>0</v>
      </c>
      <c r="AS14" s="32">
        <v>40</v>
      </c>
      <c r="AT14" s="33">
        <v>0</v>
      </c>
      <c r="AU14" s="23"/>
      <c r="AV14" s="31">
        <v>0</v>
      </c>
      <c r="AW14" s="32">
        <v>0</v>
      </c>
      <c r="AX14" s="32">
        <v>0</v>
      </c>
      <c r="AY14" s="32">
        <v>0</v>
      </c>
      <c r="AZ14" s="33">
        <v>0</v>
      </c>
      <c r="BA14" s="23"/>
      <c r="BB14" s="31">
        <v>0</v>
      </c>
      <c r="BC14" s="32">
        <v>0</v>
      </c>
      <c r="BD14" s="32">
        <v>0</v>
      </c>
      <c r="BE14" s="32">
        <v>0</v>
      </c>
      <c r="BF14" s="33">
        <v>0</v>
      </c>
      <c r="BG14" s="23"/>
      <c r="BH14" s="31">
        <v>0</v>
      </c>
      <c r="BI14" s="32">
        <v>0</v>
      </c>
      <c r="BJ14" s="32">
        <v>0</v>
      </c>
      <c r="BK14" s="32">
        <v>0</v>
      </c>
      <c r="BL14" s="33">
        <v>0</v>
      </c>
      <c r="BO14" s="18">
        <f t="shared" si="0"/>
        <v>2</v>
      </c>
      <c r="BP14" s="18">
        <f t="shared" si="1"/>
        <v>3</v>
      </c>
      <c r="BQ14" s="18" t="str">
        <f>INDEX(Results!$C$6:$L$23,$BO14,$BP14*3-2)</f>
        <v>Папичев</v>
      </c>
    </row>
    <row r="15" spans="2:69" s="18" customFormat="1" ht="18" thickBot="1">
      <c r="B15" s="253"/>
      <c r="C15" s="46" t="str">
        <f>INDEX(Results!$C$6:$L$23,$BO15,$BP15*3-2)</f>
        <v>Покрас</v>
      </c>
      <c r="D15" s="27">
        <f>SUM(F15:BL15)</f>
        <v>70</v>
      </c>
      <c r="F15" s="34">
        <v>0</v>
      </c>
      <c r="G15" s="35">
        <v>0</v>
      </c>
      <c r="H15" s="35">
        <v>0</v>
      </c>
      <c r="I15" s="35">
        <v>0</v>
      </c>
      <c r="J15" s="36">
        <v>0</v>
      </c>
      <c r="K15" s="23"/>
      <c r="L15" s="34">
        <v>0</v>
      </c>
      <c r="M15" s="35">
        <v>0</v>
      </c>
      <c r="N15" s="35">
        <v>0</v>
      </c>
      <c r="O15" s="35">
        <v>0</v>
      </c>
      <c r="P15" s="36">
        <v>0</v>
      </c>
      <c r="Q15" s="23"/>
      <c r="R15" s="34">
        <v>0</v>
      </c>
      <c r="S15" s="35">
        <v>0</v>
      </c>
      <c r="T15" s="35">
        <v>30</v>
      </c>
      <c r="U15" s="35">
        <v>0</v>
      </c>
      <c r="V15" s="36">
        <v>0</v>
      </c>
      <c r="W15" s="23"/>
      <c r="X15" s="34">
        <v>0</v>
      </c>
      <c r="Y15" s="35">
        <v>0</v>
      </c>
      <c r="Z15" s="35">
        <v>0</v>
      </c>
      <c r="AA15" s="35">
        <v>0</v>
      </c>
      <c r="AB15" s="36">
        <v>0</v>
      </c>
      <c r="AC15" s="23"/>
      <c r="AD15" s="34">
        <v>10</v>
      </c>
      <c r="AE15" s="35">
        <v>0</v>
      </c>
      <c r="AF15" s="35">
        <v>0</v>
      </c>
      <c r="AG15" s="35">
        <v>0</v>
      </c>
      <c r="AH15" s="36">
        <v>0</v>
      </c>
      <c r="AI15" s="23"/>
      <c r="AJ15" s="34">
        <v>10</v>
      </c>
      <c r="AK15" s="35">
        <v>0</v>
      </c>
      <c r="AL15" s="35">
        <v>30</v>
      </c>
      <c r="AM15" s="35">
        <v>0</v>
      </c>
      <c r="AN15" s="36">
        <v>0</v>
      </c>
      <c r="AO15" s="23"/>
      <c r="AP15" s="34">
        <v>-10</v>
      </c>
      <c r="AQ15" s="35">
        <v>0</v>
      </c>
      <c r="AR15" s="35">
        <v>0</v>
      </c>
      <c r="AS15" s="35">
        <v>0</v>
      </c>
      <c r="AT15" s="36">
        <v>0</v>
      </c>
      <c r="AU15" s="23"/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23"/>
      <c r="BB15" s="34">
        <v>0</v>
      </c>
      <c r="BC15" s="35">
        <v>0</v>
      </c>
      <c r="BD15" s="35">
        <v>0</v>
      </c>
      <c r="BE15" s="35">
        <v>0</v>
      </c>
      <c r="BF15" s="36">
        <v>0</v>
      </c>
      <c r="BG15" s="23"/>
      <c r="BH15" s="34">
        <v>0</v>
      </c>
      <c r="BI15" s="35">
        <v>0</v>
      </c>
      <c r="BJ15" s="35">
        <v>0</v>
      </c>
      <c r="BK15" s="35">
        <v>0</v>
      </c>
      <c r="BL15" s="36">
        <v>0</v>
      </c>
      <c r="BO15" s="18">
        <f t="shared" si="0"/>
        <v>2</v>
      </c>
      <c r="BP15" s="18">
        <f t="shared" si="1"/>
        <v>4</v>
      </c>
      <c r="BQ15" s="18" t="str">
        <f>INDEX(Results!$C$6:$L$23,$BO15,$BP15*3-2)</f>
        <v>Покрас</v>
      </c>
    </row>
    <row r="16" spans="2:68" s="18" customFormat="1" ht="6" customHeight="1" thickBot="1">
      <c r="B16" s="23"/>
      <c r="C16" s="12"/>
      <c r="D16" s="1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O16" s="18">
        <f t="shared" si="0"/>
        <v>2</v>
      </c>
      <c r="BP16" s="18">
        <f t="shared" si="1"/>
        <v>5</v>
      </c>
    </row>
    <row r="17" spans="2:69" s="18" customFormat="1" ht="17.25">
      <c r="B17" s="251">
        <v>3</v>
      </c>
      <c r="C17" s="44" t="str">
        <f>INDEX(Results!$C$6:$L$23,$BO17,$BP17*3-2)</f>
        <v>Заплахов</v>
      </c>
      <c r="D17" s="37">
        <f>SUM(F17:BL17)</f>
        <v>30</v>
      </c>
      <c r="F17" s="28">
        <v>0</v>
      </c>
      <c r="G17" s="29">
        <v>20</v>
      </c>
      <c r="H17" s="29">
        <v>0</v>
      </c>
      <c r="I17" s="29">
        <v>-40</v>
      </c>
      <c r="J17" s="30">
        <v>-50</v>
      </c>
      <c r="K17" s="23"/>
      <c r="L17" s="28">
        <v>0</v>
      </c>
      <c r="M17" s="29">
        <v>0</v>
      </c>
      <c r="N17" s="29">
        <v>0</v>
      </c>
      <c r="O17" s="29">
        <v>0</v>
      </c>
      <c r="P17" s="30">
        <v>0</v>
      </c>
      <c r="Q17" s="23"/>
      <c r="R17" s="28">
        <v>0</v>
      </c>
      <c r="S17" s="29">
        <v>20</v>
      </c>
      <c r="T17" s="29">
        <v>0</v>
      </c>
      <c r="U17" s="29">
        <v>0</v>
      </c>
      <c r="V17" s="30">
        <v>0</v>
      </c>
      <c r="W17" s="23"/>
      <c r="X17" s="28">
        <v>10</v>
      </c>
      <c r="Y17" s="29">
        <v>0</v>
      </c>
      <c r="Z17" s="29">
        <v>0</v>
      </c>
      <c r="AA17" s="29">
        <v>40</v>
      </c>
      <c r="AB17" s="30">
        <v>0</v>
      </c>
      <c r="AC17" s="23"/>
      <c r="AD17" s="28">
        <v>-10</v>
      </c>
      <c r="AE17" s="29">
        <v>0</v>
      </c>
      <c r="AF17" s="29">
        <v>0</v>
      </c>
      <c r="AG17" s="29">
        <v>40</v>
      </c>
      <c r="AH17" s="30">
        <v>0</v>
      </c>
      <c r="AI17" s="23"/>
      <c r="AJ17" s="28">
        <v>10</v>
      </c>
      <c r="AK17" s="29">
        <v>20</v>
      </c>
      <c r="AL17" s="29">
        <v>-30</v>
      </c>
      <c r="AM17" s="29">
        <v>-40</v>
      </c>
      <c r="AN17" s="30">
        <v>-50</v>
      </c>
      <c r="AO17" s="23"/>
      <c r="AP17" s="28">
        <v>0</v>
      </c>
      <c r="AQ17" s="29">
        <v>0</v>
      </c>
      <c r="AR17" s="29">
        <v>-30</v>
      </c>
      <c r="AS17" s="29">
        <v>0</v>
      </c>
      <c r="AT17" s="30">
        <v>50</v>
      </c>
      <c r="AU17" s="23"/>
      <c r="AV17" s="28">
        <v>0</v>
      </c>
      <c r="AW17" s="29">
        <v>0</v>
      </c>
      <c r="AX17" s="29">
        <v>30</v>
      </c>
      <c r="AY17" s="29">
        <v>40</v>
      </c>
      <c r="AZ17" s="30">
        <v>0</v>
      </c>
      <c r="BA17" s="23"/>
      <c r="BB17" s="28">
        <v>0</v>
      </c>
      <c r="BC17" s="29">
        <v>0</v>
      </c>
      <c r="BD17" s="29">
        <v>0</v>
      </c>
      <c r="BE17" s="29">
        <v>0</v>
      </c>
      <c r="BF17" s="30">
        <v>0</v>
      </c>
      <c r="BG17" s="23"/>
      <c r="BH17" s="28">
        <v>0</v>
      </c>
      <c r="BI17" s="29">
        <v>0</v>
      </c>
      <c r="BJ17" s="29">
        <v>0</v>
      </c>
      <c r="BK17" s="29">
        <v>0</v>
      </c>
      <c r="BL17" s="30">
        <v>0</v>
      </c>
      <c r="BO17" s="18">
        <f t="shared" si="0"/>
        <v>3</v>
      </c>
      <c r="BP17" s="18">
        <f t="shared" si="1"/>
        <v>1</v>
      </c>
      <c r="BQ17" s="18" t="str">
        <f>INDEX(Results!$C$6:$L$23,$BO17,$BP17*3-2)</f>
        <v>Заплахов</v>
      </c>
    </row>
    <row r="18" spans="2:69" s="18" customFormat="1" ht="17.25">
      <c r="B18" s="252"/>
      <c r="C18" s="45" t="str">
        <f>INDEX(Results!$C$6:$L$23,$BO18,$BP18*3-2)</f>
        <v>Амельченков</v>
      </c>
      <c r="D18" s="26">
        <f>SUM(F18:BL18)</f>
        <v>30</v>
      </c>
      <c r="F18" s="31">
        <v>0</v>
      </c>
      <c r="G18" s="32">
        <v>0</v>
      </c>
      <c r="H18" s="32">
        <v>0</v>
      </c>
      <c r="I18" s="32">
        <v>0</v>
      </c>
      <c r="J18" s="33">
        <v>0</v>
      </c>
      <c r="K18" s="23"/>
      <c r="L18" s="31">
        <v>0</v>
      </c>
      <c r="M18" s="32">
        <v>0</v>
      </c>
      <c r="N18" s="32">
        <v>0</v>
      </c>
      <c r="O18" s="32">
        <v>0</v>
      </c>
      <c r="P18" s="33">
        <v>0</v>
      </c>
      <c r="Q18" s="23"/>
      <c r="R18" s="31">
        <v>0</v>
      </c>
      <c r="S18" s="32">
        <v>0</v>
      </c>
      <c r="T18" s="32">
        <v>0</v>
      </c>
      <c r="U18" s="32">
        <v>0</v>
      </c>
      <c r="V18" s="33">
        <v>0</v>
      </c>
      <c r="W18" s="23"/>
      <c r="X18" s="31">
        <v>0</v>
      </c>
      <c r="Y18" s="32">
        <v>0</v>
      </c>
      <c r="Z18" s="32">
        <v>0</v>
      </c>
      <c r="AA18" s="32">
        <v>0</v>
      </c>
      <c r="AB18" s="33">
        <v>0</v>
      </c>
      <c r="AC18" s="23"/>
      <c r="AD18" s="31">
        <v>0</v>
      </c>
      <c r="AE18" s="32">
        <v>0</v>
      </c>
      <c r="AF18" s="32">
        <v>0</v>
      </c>
      <c r="AG18" s="32">
        <v>0</v>
      </c>
      <c r="AH18" s="33">
        <v>0</v>
      </c>
      <c r="AI18" s="23"/>
      <c r="AJ18" s="31">
        <v>0</v>
      </c>
      <c r="AK18" s="32">
        <v>0</v>
      </c>
      <c r="AL18" s="32">
        <v>30</v>
      </c>
      <c r="AM18" s="32">
        <v>0</v>
      </c>
      <c r="AN18" s="33">
        <v>0</v>
      </c>
      <c r="AO18" s="23"/>
      <c r="AP18" s="31">
        <v>0</v>
      </c>
      <c r="AQ18" s="32">
        <v>0</v>
      </c>
      <c r="AR18" s="32">
        <v>0</v>
      </c>
      <c r="AS18" s="32">
        <v>0</v>
      </c>
      <c r="AT18" s="33">
        <v>0</v>
      </c>
      <c r="AU18" s="23"/>
      <c r="AV18" s="31">
        <v>0</v>
      </c>
      <c r="AW18" s="32">
        <v>0</v>
      </c>
      <c r="AX18" s="32">
        <v>0</v>
      </c>
      <c r="AY18" s="32">
        <v>0</v>
      </c>
      <c r="AZ18" s="33">
        <v>0</v>
      </c>
      <c r="BA18" s="23"/>
      <c r="BB18" s="31">
        <v>0</v>
      </c>
      <c r="BC18" s="32">
        <v>0</v>
      </c>
      <c r="BD18" s="32">
        <v>0</v>
      </c>
      <c r="BE18" s="32">
        <v>0</v>
      </c>
      <c r="BF18" s="33">
        <v>0</v>
      </c>
      <c r="BG18" s="23"/>
      <c r="BH18" s="31">
        <v>0</v>
      </c>
      <c r="BI18" s="32">
        <v>0</v>
      </c>
      <c r="BJ18" s="32">
        <v>0</v>
      </c>
      <c r="BK18" s="32">
        <v>0</v>
      </c>
      <c r="BL18" s="33">
        <v>0</v>
      </c>
      <c r="BO18" s="18">
        <f t="shared" si="0"/>
        <v>3</v>
      </c>
      <c r="BP18" s="18">
        <f t="shared" si="1"/>
        <v>2</v>
      </c>
      <c r="BQ18" s="18" t="str">
        <f>INDEX(Results!$C$6:$L$23,$BO18,$BP18*3-2)</f>
        <v>Амельченков</v>
      </c>
    </row>
    <row r="19" spans="2:69" s="18" customFormat="1" ht="17.25">
      <c r="B19" s="252"/>
      <c r="C19" s="45" t="str">
        <f>INDEX(Results!$C$6:$L$23,$BO19,$BP19*3-2)</f>
        <v>Копылев</v>
      </c>
      <c r="D19" s="26">
        <f>SUM(F19:BL19)</f>
        <v>-10</v>
      </c>
      <c r="F19" s="31">
        <v>10</v>
      </c>
      <c r="G19" s="32">
        <v>0</v>
      </c>
      <c r="H19" s="32">
        <v>0</v>
      </c>
      <c r="I19" s="32">
        <v>40</v>
      </c>
      <c r="J19" s="33">
        <v>0</v>
      </c>
      <c r="K19" s="23"/>
      <c r="L19" s="31">
        <v>10</v>
      </c>
      <c r="M19" s="32">
        <v>20</v>
      </c>
      <c r="N19" s="32">
        <v>0</v>
      </c>
      <c r="O19" s="32">
        <v>-40</v>
      </c>
      <c r="P19" s="33">
        <v>50</v>
      </c>
      <c r="Q19" s="23"/>
      <c r="R19" s="31">
        <v>10</v>
      </c>
      <c r="S19" s="32">
        <v>0</v>
      </c>
      <c r="T19" s="32">
        <v>0</v>
      </c>
      <c r="U19" s="32">
        <v>0</v>
      </c>
      <c r="V19" s="33">
        <v>-50</v>
      </c>
      <c r="W19" s="23"/>
      <c r="X19" s="31">
        <v>0</v>
      </c>
      <c r="Y19" s="32">
        <v>0</v>
      </c>
      <c r="Z19" s="32">
        <v>0</v>
      </c>
      <c r="AA19" s="32">
        <v>0</v>
      </c>
      <c r="AB19" s="33">
        <v>-50</v>
      </c>
      <c r="AC19" s="23"/>
      <c r="AD19" s="31">
        <v>0</v>
      </c>
      <c r="AE19" s="32">
        <v>20</v>
      </c>
      <c r="AF19" s="32">
        <v>0</v>
      </c>
      <c r="AG19" s="32">
        <v>0</v>
      </c>
      <c r="AH19" s="33">
        <v>0</v>
      </c>
      <c r="AI19" s="23"/>
      <c r="AJ19" s="31">
        <v>0</v>
      </c>
      <c r="AK19" s="32">
        <v>0</v>
      </c>
      <c r="AL19" s="32">
        <v>-30</v>
      </c>
      <c r="AM19" s="32">
        <v>0</v>
      </c>
      <c r="AN19" s="33">
        <v>0</v>
      </c>
      <c r="AO19" s="23"/>
      <c r="AP19" s="31">
        <v>10</v>
      </c>
      <c r="AQ19" s="32">
        <v>0</v>
      </c>
      <c r="AR19" s="32">
        <v>0</v>
      </c>
      <c r="AS19" s="32">
        <v>0</v>
      </c>
      <c r="AT19" s="33">
        <v>0</v>
      </c>
      <c r="AU19" s="23"/>
      <c r="AV19" s="31">
        <v>10</v>
      </c>
      <c r="AW19" s="32">
        <v>-20</v>
      </c>
      <c r="AX19" s="32">
        <v>0</v>
      </c>
      <c r="AY19" s="32">
        <v>0</v>
      </c>
      <c r="AZ19" s="33">
        <v>0</v>
      </c>
      <c r="BA19" s="23"/>
      <c r="BB19" s="31">
        <v>0</v>
      </c>
      <c r="BC19" s="32">
        <v>0</v>
      </c>
      <c r="BD19" s="32">
        <v>0</v>
      </c>
      <c r="BE19" s="32">
        <v>0</v>
      </c>
      <c r="BF19" s="33">
        <v>0</v>
      </c>
      <c r="BG19" s="23"/>
      <c r="BH19" s="31">
        <v>0</v>
      </c>
      <c r="BI19" s="32">
        <v>0</v>
      </c>
      <c r="BJ19" s="32">
        <v>0</v>
      </c>
      <c r="BK19" s="32">
        <v>0</v>
      </c>
      <c r="BL19" s="33">
        <v>0</v>
      </c>
      <c r="BO19" s="18">
        <f t="shared" si="0"/>
        <v>3</v>
      </c>
      <c r="BP19" s="18">
        <f t="shared" si="1"/>
        <v>3</v>
      </c>
      <c r="BQ19" s="18" t="str">
        <f>INDEX(Results!$C$6:$L$23,$BO19,$BP19*3-2)</f>
        <v>Копылев</v>
      </c>
    </row>
    <row r="20" spans="2:69" s="18" customFormat="1" ht="18" thickBot="1">
      <c r="B20" s="253"/>
      <c r="C20" s="46" t="str">
        <f>INDEX(Results!$C$6:$L$23,$BO20,$BP20*3-2)</f>
        <v>Гройсман</v>
      </c>
      <c r="D20" s="27">
        <f>SUM(F20:BL20)</f>
        <v>30</v>
      </c>
      <c r="F20" s="34">
        <v>0</v>
      </c>
      <c r="G20" s="35">
        <v>0</v>
      </c>
      <c r="H20" s="35">
        <v>0</v>
      </c>
      <c r="I20" s="35">
        <v>0</v>
      </c>
      <c r="J20" s="36">
        <v>0</v>
      </c>
      <c r="K20" s="23"/>
      <c r="L20" s="34">
        <v>0</v>
      </c>
      <c r="M20" s="35">
        <v>0</v>
      </c>
      <c r="N20" s="35">
        <v>0</v>
      </c>
      <c r="O20" s="35">
        <v>0</v>
      </c>
      <c r="P20" s="36">
        <v>0</v>
      </c>
      <c r="Q20" s="23"/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23"/>
      <c r="X20" s="34">
        <v>0</v>
      </c>
      <c r="Y20" s="35">
        <v>0</v>
      </c>
      <c r="Z20" s="35">
        <v>0</v>
      </c>
      <c r="AA20" s="35">
        <v>0</v>
      </c>
      <c r="AB20" s="36">
        <v>0</v>
      </c>
      <c r="AC20" s="23"/>
      <c r="AD20" s="34">
        <v>0</v>
      </c>
      <c r="AE20" s="35">
        <v>0</v>
      </c>
      <c r="AF20" s="35">
        <v>0</v>
      </c>
      <c r="AG20" s="35">
        <v>0</v>
      </c>
      <c r="AH20" s="36">
        <v>0</v>
      </c>
      <c r="AI20" s="23"/>
      <c r="AJ20" s="34">
        <v>0</v>
      </c>
      <c r="AK20" s="35">
        <v>0</v>
      </c>
      <c r="AL20" s="35">
        <v>0</v>
      </c>
      <c r="AM20" s="35">
        <v>0</v>
      </c>
      <c r="AN20" s="36">
        <v>0</v>
      </c>
      <c r="AO20" s="23"/>
      <c r="AP20" s="34">
        <v>0</v>
      </c>
      <c r="AQ20" s="35">
        <v>0</v>
      </c>
      <c r="AR20" s="35">
        <v>30</v>
      </c>
      <c r="AS20" s="35">
        <v>0</v>
      </c>
      <c r="AT20" s="36">
        <v>0</v>
      </c>
      <c r="AU20" s="23"/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23"/>
      <c r="BB20" s="34">
        <v>0</v>
      </c>
      <c r="BC20" s="35">
        <v>0</v>
      </c>
      <c r="BD20" s="35">
        <v>0</v>
      </c>
      <c r="BE20" s="35">
        <v>0</v>
      </c>
      <c r="BF20" s="36">
        <v>0</v>
      </c>
      <c r="BG20" s="23"/>
      <c r="BH20" s="34">
        <v>0</v>
      </c>
      <c r="BI20" s="35">
        <v>0</v>
      </c>
      <c r="BJ20" s="35">
        <v>0</v>
      </c>
      <c r="BK20" s="35">
        <v>0</v>
      </c>
      <c r="BL20" s="36">
        <v>0</v>
      </c>
      <c r="BO20" s="18">
        <f t="shared" si="0"/>
        <v>3</v>
      </c>
      <c r="BP20" s="18">
        <f t="shared" si="1"/>
        <v>4</v>
      </c>
      <c r="BQ20" s="18" t="str">
        <f>INDEX(Results!$C$6:$L$23,$BO20,$BP20*3-2)</f>
        <v>Гройсман</v>
      </c>
    </row>
    <row r="21" spans="2:68" s="18" customFormat="1" ht="6" customHeight="1" thickBot="1">
      <c r="B21" s="23"/>
      <c r="C21" s="12"/>
      <c r="D21" s="1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O21" s="18">
        <f t="shared" si="0"/>
        <v>3</v>
      </c>
      <c r="BP21" s="18">
        <f t="shared" si="1"/>
        <v>5</v>
      </c>
    </row>
    <row r="22" spans="2:69" s="18" customFormat="1" ht="17.25">
      <c r="B22" s="251">
        <v>4</v>
      </c>
      <c r="C22" s="44" t="str">
        <f>INDEX(Results!$C$6:$L$23,$BO22,$BP22*3-2)</f>
        <v>Иванов</v>
      </c>
      <c r="D22" s="37">
        <f>SUM(F22:BL22)</f>
        <v>200</v>
      </c>
      <c r="F22" s="28">
        <v>10</v>
      </c>
      <c r="G22" s="29">
        <v>0</v>
      </c>
      <c r="H22" s="29">
        <v>-30</v>
      </c>
      <c r="I22" s="29">
        <v>0</v>
      </c>
      <c r="J22" s="30">
        <v>0</v>
      </c>
      <c r="K22" s="23"/>
      <c r="L22" s="28">
        <v>10</v>
      </c>
      <c r="M22" s="29">
        <v>20</v>
      </c>
      <c r="N22" s="29">
        <v>0</v>
      </c>
      <c r="O22" s="29">
        <v>0</v>
      </c>
      <c r="P22" s="30">
        <v>0</v>
      </c>
      <c r="Q22" s="23"/>
      <c r="R22" s="28">
        <v>0</v>
      </c>
      <c r="S22" s="29">
        <v>0</v>
      </c>
      <c r="T22" s="29">
        <v>0</v>
      </c>
      <c r="U22" s="29">
        <v>0</v>
      </c>
      <c r="V22" s="30">
        <v>0</v>
      </c>
      <c r="W22" s="23"/>
      <c r="X22" s="28">
        <v>-10</v>
      </c>
      <c r="Y22" s="29">
        <v>20</v>
      </c>
      <c r="Z22" s="29">
        <v>0</v>
      </c>
      <c r="AA22" s="29">
        <v>40</v>
      </c>
      <c r="AB22" s="30">
        <v>0</v>
      </c>
      <c r="AC22" s="23"/>
      <c r="AD22" s="28">
        <v>0</v>
      </c>
      <c r="AE22" s="29">
        <v>20</v>
      </c>
      <c r="AF22" s="29">
        <v>0</v>
      </c>
      <c r="AG22" s="29">
        <v>40</v>
      </c>
      <c r="AH22" s="30">
        <v>50</v>
      </c>
      <c r="AI22" s="23"/>
      <c r="AJ22" s="28">
        <v>10</v>
      </c>
      <c r="AK22" s="29">
        <v>20</v>
      </c>
      <c r="AL22" s="29">
        <v>0</v>
      </c>
      <c r="AM22" s="29">
        <v>0</v>
      </c>
      <c r="AN22" s="30">
        <v>-50</v>
      </c>
      <c r="AO22" s="23"/>
      <c r="AP22" s="28">
        <v>10</v>
      </c>
      <c r="AQ22" s="29">
        <v>0</v>
      </c>
      <c r="AR22" s="29">
        <v>0</v>
      </c>
      <c r="AS22" s="29">
        <v>0</v>
      </c>
      <c r="AT22" s="30">
        <v>50</v>
      </c>
      <c r="AU22" s="23"/>
      <c r="AV22" s="28">
        <v>0</v>
      </c>
      <c r="AW22" s="29">
        <v>0</v>
      </c>
      <c r="AX22" s="29">
        <v>0</v>
      </c>
      <c r="AY22" s="29">
        <v>40</v>
      </c>
      <c r="AZ22" s="30">
        <v>-50</v>
      </c>
      <c r="BA22" s="23"/>
      <c r="BB22" s="28">
        <v>0</v>
      </c>
      <c r="BC22" s="29">
        <v>0</v>
      </c>
      <c r="BD22" s="29">
        <v>0</v>
      </c>
      <c r="BE22" s="29">
        <v>0</v>
      </c>
      <c r="BF22" s="30">
        <v>0</v>
      </c>
      <c r="BG22" s="23"/>
      <c r="BH22" s="28">
        <v>0</v>
      </c>
      <c r="BI22" s="29">
        <v>0</v>
      </c>
      <c r="BJ22" s="29">
        <v>0</v>
      </c>
      <c r="BK22" s="29">
        <v>0</v>
      </c>
      <c r="BL22" s="30">
        <v>0</v>
      </c>
      <c r="BO22" s="18">
        <f t="shared" si="0"/>
        <v>4</v>
      </c>
      <c r="BP22" s="18">
        <f t="shared" si="1"/>
        <v>1</v>
      </c>
      <c r="BQ22" s="18" t="str">
        <f>INDEX(Results!$C$6:$L$23,$BO22,$BP22*3-2)</f>
        <v>Иванов</v>
      </c>
    </row>
    <row r="23" spans="2:69" s="18" customFormat="1" ht="17.25">
      <c r="B23" s="252"/>
      <c r="C23" s="45" t="str">
        <f>INDEX(Results!$C$6:$L$23,$BO23,$BP23*3-2)</f>
        <v>Вайсман</v>
      </c>
      <c r="D23" s="26">
        <f>SUM(F23:BL23)</f>
        <v>100</v>
      </c>
      <c r="F23" s="31">
        <v>0</v>
      </c>
      <c r="G23" s="32">
        <v>0</v>
      </c>
      <c r="H23" s="32">
        <v>0</v>
      </c>
      <c r="I23" s="32">
        <v>0</v>
      </c>
      <c r="J23" s="33">
        <v>0</v>
      </c>
      <c r="K23" s="23"/>
      <c r="L23" s="31">
        <v>0</v>
      </c>
      <c r="M23" s="32">
        <v>0</v>
      </c>
      <c r="N23" s="32">
        <v>0</v>
      </c>
      <c r="O23" s="32">
        <v>0</v>
      </c>
      <c r="P23" s="33">
        <v>0</v>
      </c>
      <c r="Q23" s="23"/>
      <c r="R23" s="31">
        <v>10</v>
      </c>
      <c r="S23" s="32">
        <v>20</v>
      </c>
      <c r="T23" s="32">
        <v>0</v>
      </c>
      <c r="U23" s="32">
        <v>0</v>
      </c>
      <c r="V23" s="33">
        <v>0</v>
      </c>
      <c r="W23" s="23"/>
      <c r="X23" s="31">
        <v>0</v>
      </c>
      <c r="Y23" s="32">
        <v>0</v>
      </c>
      <c r="Z23" s="32">
        <v>30</v>
      </c>
      <c r="AA23" s="32">
        <v>0</v>
      </c>
      <c r="AB23" s="33">
        <v>0</v>
      </c>
      <c r="AC23" s="23"/>
      <c r="AD23" s="31">
        <v>0</v>
      </c>
      <c r="AE23" s="32">
        <v>0</v>
      </c>
      <c r="AF23" s="32">
        <v>0</v>
      </c>
      <c r="AG23" s="32">
        <v>0</v>
      </c>
      <c r="AH23" s="33">
        <v>0</v>
      </c>
      <c r="AI23" s="23"/>
      <c r="AJ23" s="31">
        <v>0</v>
      </c>
      <c r="AK23" s="32">
        <v>0</v>
      </c>
      <c r="AL23" s="32">
        <v>0</v>
      </c>
      <c r="AM23" s="32">
        <v>0</v>
      </c>
      <c r="AN23" s="33">
        <v>0</v>
      </c>
      <c r="AO23" s="23"/>
      <c r="AP23" s="31">
        <v>0</v>
      </c>
      <c r="AQ23" s="32">
        <v>0</v>
      </c>
      <c r="AR23" s="32">
        <v>0</v>
      </c>
      <c r="AS23" s="32">
        <v>40</v>
      </c>
      <c r="AT23" s="33">
        <v>0</v>
      </c>
      <c r="AU23" s="23"/>
      <c r="AV23" s="31">
        <v>0</v>
      </c>
      <c r="AW23" s="32">
        <v>0</v>
      </c>
      <c r="AX23" s="32">
        <v>0</v>
      </c>
      <c r="AY23" s="32">
        <v>0</v>
      </c>
      <c r="AZ23" s="33">
        <v>0</v>
      </c>
      <c r="BA23" s="23"/>
      <c r="BB23" s="31">
        <v>0</v>
      </c>
      <c r="BC23" s="32">
        <v>0</v>
      </c>
      <c r="BD23" s="32">
        <v>0</v>
      </c>
      <c r="BE23" s="32">
        <v>0</v>
      </c>
      <c r="BF23" s="33">
        <v>0</v>
      </c>
      <c r="BG23" s="23"/>
      <c r="BH23" s="31">
        <v>0</v>
      </c>
      <c r="BI23" s="32">
        <v>0</v>
      </c>
      <c r="BJ23" s="32">
        <v>0</v>
      </c>
      <c r="BK23" s="32">
        <v>0</v>
      </c>
      <c r="BL23" s="33">
        <v>0</v>
      </c>
      <c r="BO23" s="18">
        <f t="shared" si="0"/>
        <v>4</v>
      </c>
      <c r="BP23" s="18">
        <f t="shared" si="1"/>
        <v>2</v>
      </c>
      <c r="BQ23" s="18" t="str">
        <f>INDEX(Results!$C$6:$L$23,$BO23,$BP23*3-2)</f>
        <v>Вайсман</v>
      </c>
    </row>
    <row r="24" spans="2:69" s="18" customFormat="1" ht="17.25">
      <c r="B24" s="252"/>
      <c r="C24" s="45" t="str">
        <f>INDEX(Results!$C$6:$L$23,$BO24,$BP24*3-2)</f>
        <v>Баранова</v>
      </c>
      <c r="D24" s="26">
        <f>SUM(F24:BL24)</f>
        <v>0</v>
      </c>
      <c r="F24" s="31">
        <v>0</v>
      </c>
      <c r="G24" s="32">
        <v>0</v>
      </c>
      <c r="H24" s="32">
        <v>0</v>
      </c>
      <c r="I24" s="32">
        <v>0</v>
      </c>
      <c r="J24" s="33">
        <v>0</v>
      </c>
      <c r="K24" s="23"/>
      <c r="L24" s="31">
        <v>0</v>
      </c>
      <c r="M24" s="32">
        <v>0</v>
      </c>
      <c r="N24" s="32">
        <v>0</v>
      </c>
      <c r="O24" s="32">
        <v>0</v>
      </c>
      <c r="P24" s="33">
        <v>0</v>
      </c>
      <c r="Q24" s="23"/>
      <c r="R24" s="31">
        <v>0</v>
      </c>
      <c r="S24" s="32">
        <v>0</v>
      </c>
      <c r="T24" s="32">
        <v>0</v>
      </c>
      <c r="U24" s="32">
        <v>0</v>
      </c>
      <c r="V24" s="33">
        <v>0</v>
      </c>
      <c r="W24" s="23"/>
      <c r="X24" s="31">
        <v>0</v>
      </c>
      <c r="Y24" s="32">
        <v>0</v>
      </c>
      <c r="Z24" s="32">
        <v>0</v>
      </c>
      <c r="AA24" s="32">
        <v>0</v>
      </c>
      <c r="AB24" s="33">
        <v>0</v>
      </c>
      <c r="AC24" s="23"/>
      <c r="AD24" s="31">
        <v>0</v>
      </c>
      <c r="AE24" s="32">
        <v>0</v>
      </c>
      <c r="AF24" s="32">
        <v>0</v>
      </c>
      <c r="AG24" s="32">
        <v>0</v>
      </c>
      <c r="AH24" s="33">
        <v>0</v>
      </c>
      <c r="AI24" s="23"/>
      <c r="AJ24" s="31">
        <v>0</v>
      </c>
      <c r="AK24" s="32">
        <v>0</v>
      </c>
      <c r="AL24" s="32">
        <v>0</v>
      </c>
      <c r="AM24" s="32">
        <v>0</v>
      </c>
      <c r="AN24" s="33">
        <v>0</v>
      </c>
      <c r="AO24" s="23"/>
      <c r="AP24" s="31">
        <v>0</v>
      </c>
      <c r="AQ24" s="32">
        <v>0</v>
      </c>
      <c r="AR24" s="32">
        <v>0</v>
      </c>
      <c r="AS24" s="32">
        <v>0</v>
      </c>
      <c r="AT24" s="33">
        <v>0</v>
      </c>
      <c r="AU24" s="23"/>
      <c r="AV24" s="31">
        <v>0</v>
      </c>
      <c r="AW24" s="32">
        <v>0</v>
      </c>
      <c r="AX24" s="32">
        <v>0</v>
      </c>
      <c r="AY24" s="32">
        <v>0</v>
      </c>
      <c r="AZ24" s="33">
        <v>0</v>
      </c>
      <c r="BA24" s="23"/>
      <c r="BB24" s="31">
        <v>0</v>
      </c>
      <c r="BC24" s="32">
        <v>0</v>
      </c>
      <c r="BD24" s="32">
        <v>0</v>
      </c>
      <c r="BE24" s="32">
        <v>0</v>
      </c>
      <c r="BF24" s="33">
        <v>0</v>
      </c>
      <c r="BG24" s="23"/>
      <c r="BH24" s="31">
        <v>0</v>
      </c>
      <c r="BI24" s="32">
        <v>0</v>
      </c>
      <c r="BJ24" s="32">
        <v>0</v>
      </c>
      <c r="BK24" s="32">
        <v>0</v>
      </c>
      <c r="BL24" s="33">
        <v>0</v>
      </c>
      <c r="BO24" s="18">
        <f t="shared" si="0"/>
        <v>4</v>
      </c>
      <c r="BP24" s="18">
        <f t="shared" si="1"/>
        <v>3</v>
      </c>
      <c r="BQ24" s="18" t="str">
        <f>INDEX(Results!$C$6:$L$23,$BO24,$BP24*3-2)</f>
        <v>Баранова</v>
      </c>
    </row>
    <row r="25" spans="2:69" s="18" customFormat="1" ht="18" thickBot="1">
      <c r="B25" s="253"/>
      <c r="C25" s="46" t="str">
        <f>INDEX(Results!$C$6:$L$23,$BO25,$BP25*3-2)</f>
        <v>Островская</v>
      </c>
      <c r="D25" s="27">
        <f>SUM(F25:BL25)</f>
        <v>-90</v>
      </c>
      <c r="F25" s="34">
        <v>0</v>
      </c>
      <c r="G25" s="35">
        <v>0</v>
      </c>
      <c r="H25" s="35">
        <v>-30</v>
      </c>
      <c r="I25" s="35">
        <v>40</v>
      </c>
      <c r="J25" s="36">
        <v>-50</v>
      </c>
      <c r="K25" s="23"/>
      <c r="L25" s="34">
        <v>0</v>
      </c>
      <c r="M25" s="35">
        <v>0</v>
      </c>
      <c r="N25" s="35">
        <v>-30</v>
      </c>
      <c r="O25" s="35">
        <v>0</v>
      </c>
      <c r="P25" s="36">
        <v>0</v>
      </c>
      <c r="Q25" s="23"/>
      <c r="R25" s="34">
        <v>0</v>
      </c>
      <c r="S25" s="35">
        <v>0</v>
      </c>
      <c r="T25" s="35">
        <v>0</v>
      </c>
      <c r="U25" s="35">
        <v>0</v>
      </c>
      <c r="V25" s="36">
        <v>0</v>
      </c>
      <c r="W25" s="23"/>
      <c r="X25" s="34">
        <v>-10</v>
      </c>
      <c r="Y25" s="35">
        <v>0</v>
      </c>
      <c r="Z25" s="35">
        <v>0</v>
      </c>
      <c r="AA25" s="35">
        <v>-40</v>
      </c>
      <c r="AB25" s="36">
        <v>0</v>
      </c>
      <c r="AC25" s="23"/>
      <c r="AD25" s="34">
        <v>10</v>
      </c>
      <c r="AE25" s="35">
        <v>0</v>
      </c>
      <c r="AF25" s="35">
        <v>0</v>
      </c>
      <c r="AG25" s="35">
        <v>0</v>
      </c>
      <c r="AH25" s="36">
        <v>0</v>
      </c>
      <c r="AI25" s="23"/>
      <c r="AJ25" s="34">
        <v>0</v>
      </c>
      <c r="AK25" s="35">
        <v>0</v>
      </c>
      <c r="AL25" s="35">
        <v>0</v>
      </c>
      <c r="AM25" s="35">
        <v>0</v>
      </c>
      <c r="AN25" s="36">
        <v>0</v>
      </c>
      <c r="AO25" s="23"/>
      <c r="AP25" s="34">
        <v>0</v>
      </c>
      <c r="AQ25" s="35">
        <v>0</v>
      </c>
      <c r="AR25" s="35">
        <v>0</v>
      </c>
      <c r="AS25" s="35">
        <v>0</v>
      </c>
      <c r="AT25" s="36">
        <v>0</v>
      </c>
      <c r="AU25" s="23"/>
      <c r="AV25" s="34">
        <v>0</v>
      </c>
      <c r="AW25" s="35">
        <v>20</v>
      </c>
      <c r="AX25" s="35">
        <v>0</v>
      </c>
      <c r="AY25" s="35">
        <v>0</v>
      </c>
      <c r="AZ25" s="36">
        <v>0</v>
      </c>
      <c r="BA25" s="23"/>
      <c r="BB25" s="34">
        <v>0</v>
      </c>
      <c r="BC25" s="35">
        <v>0</v>
      </c>
      <c r="BD25" s="35">
        <v>0</v>
      </c>
      <c r="BE25" s="35">
        <v>0</v>
      </c>
      <c r="BF25" s="36">
        <v>0</v>
      </c>
      <c r="BG25" s="23"/>
      <c r="BH25" s="34">
        <v>0</v>
      </c>
      <c r="BI25" s="35">
        <v>0</v>
      </c>
      <c r="BJ25" s="35">
        <v>0</v>
      </c>
      <c r="BK25" s="35">
        <v>0</v>
      </c>
      <c r="BL25" s="36">
        <v>0</v>
      </c>
      <c r="BO25" s="18">
        <f t="shared" si="0"/>
        <v>4</v>
      </c>
      <c r="BP25" s="18">
        <f t="shared" si="1"/>
        <v>4</v>
      </c>
      <c r="BQ25" s="18" t="str">
        <f>INDEX(Results!$C$6:$L$23,$BO25,$BP25*3-2)</f>
        <v>Островская</v>
      </c>
    </row>
    <row r="26" spans="2:68" s="18" customFormat="1" ht="6" customHeight="1" thickBot="1">
      <c r="B26" s="38"/>
      <c r="C26" s="39"/>
      <c r="D26" s="40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O26" s="18">
        <f t="shared" si="0"/>
        <v>4</v>
      </c>
      <c r="BP26" s="18">
        <f t="shared" si="1"/>
        <v>5</v>
      </c>
    </row>
    <row r="27" spans="2:69" s="18" customFormat="1" ht="17.25">
      <c r="B27" s="251">
        <v>5</v>
      </c>
      <c r="C27" s="44" t="str">
        <f>INDEX(Results!$C$6:$L$23,$BO27,$BP27*3-2)</f>
        <v>Федянина</v>
      </c>
      <c r="D27" s="37">
        <f>SUM(F27:BL27)</f>
        <v>-20</v>
      </c>
      <c r="F27" s="28">
        <v>0</v>
      </c>
      <c r="G27" s="29">
        <v>20</v>
      </c>
      <c r="H27" s="29">
        <v>0</v>
      </c>
      <c r="I27" s="29">
        <v>0</v>
      </c>
      <c r="J27" s="30">
        <v>0</v>
      </c>
      <c r="K27" s="23"/>
      <c r="L27" s="28">
        <v>0</v>
      </c>
      <c r="M27" s="29">
        <v>0</v>
      </c>
      <c r="N27" s="29">
        <v>30</v>
      </c>
      <c r="O27" s="29">
        <v>0</v>
      </c>
      <c r="P27" s="30">
        <v>0</v>
      </c>
      <c r="Q27" s="23"/>
      <c r="R27" s="28">
        <v>-10</v>
      </c>
      <c r="S27" s="29">
        <v>20</v>
      </c>
      <c r="T27" s="29">
        <v>0</v>
      </c>
      <c r="U27" s="29">
        <v>0</v>
      </c>
      <c r="V27" s="30">
        <v>0</v>
      </c>
      <c r="W27" s="23"/>
      <c r="X27" s="28">
        <v>10</v>
      </c>
      <c r="Y27" s="29">
        <v>0</v>
      </c>
      <c r="Z27" s="29">
        <v>0</v>
      </c>
      <c r="AA27" s="29">
        <v>0</v>
      </c>
      <c r="AB27" s="30">
        <v>0</v>
      </c>
      <c r="AC27" s="23"/>
      <c r="AD27" s="28">
        <v>0</v>
      </c>
      <c r="AE27" s="29">
        <v>0</v>
      </c>
      <c r="AF27" s="29">
        <v>-30</v>
      </c>
      <c r="AG27" s="29">
        <v>0</v>
      </c>
      <c r="AH27" s="30">
        <v>0</v>
      </c>
      <c r="AI27" s="23"/>
      <c r="AJ27" s="28">
        <v>10</v>
      </c>
      <c r="AK27" s="29">
        <v>0</v>
      </c>
      <c r="AL27" s="29">
        <v>0</v>
      </c>
      <c r="AM27" s="29">
        <v>-40</v>
      </c>
      <c r="AN27" s="30">
        <v>0</v>
      </c>
      <c r="AO27" s="23"/>
      <c r="AP27" s="28">
        <v>0</v>
      </c>
      <c r="AQ27" s="29">
        <v>0</v>
      </c>
      <c r="AR27" s="29">
        <v>-30</v>
      </c>
      <c r="AS27" s="29">
        <v>0</v>
      </c>
      <c r="AT27" s="30">
        <v>0</v>
      </c>
      <c r="AU27" s="23"/>
      <c r="AV27" s="28">
        <v>0</v>
      </c>
      <c r="AW27" s="29">
        <v>0</v>
      </c>
      <c r="AX27" s="29">
        <v>0</v>
      </c>
      <c r="AY27" s="29">
        <v>0</v>
      </c>
      <c r="AZ27" s="30">
        <v>0</v>
      </c>
      <c r="BA27" s="23"/>
      <c r="BB27" s="28">
        <v>0</v>
      </c>
      <c r="BC27" s="29">
        <v>0</v>
      </c>
      <c r="BD27" s="29">
        <v>0</v>
      </c>
      <c r="BE27" s="29">
        <v>0</v>
      </c>
      <c r="BF27" s="30">
        <v>0</v>
      </c>
      <c r="BG27" s="23"/>
      <c r="BH27" s="28">
        <v>0</v>
      </c>
      <c r="BI27" s="29">
        <v>0</v>
      </c>
      <c r="BJ27" s="29">
        <v>0</v>
      </c>
      <c r="BK27" s="29">
        <v>0</v>
      </c>
      <c r="BL27" s="30">
        <v>0</v>
      </c>
      <c r="BO27" s="18">
        <f t="shared" si="0"/>
        <v>5</v>
      </c>
      <c r="BP27" s="18">
        <f t="shared" si="1"/>
        <v>1</v>
      </c>
      <c r="BQ27" s="18" t="str">
        <f>INDEX(Results!$C$6:$L$23,$BO27,$BP27*3-2)</f>
        <v>Федянина</v>
      </c>
    </row>
    <row r="28" spans="2:69" s="18" customFormat="1" ht="17.25">
      <c r="B28" s="252"/>
      <c r="C28" s="45" t="str">
        <f>INDEX(Results!$C$6:$L$23,$BO28,$BP28*3-2)</f>
        <v>Маликов</v>
      </c>
      <c r="D28" s="26">
        <f>SUM(F28:BL28)</f>
        <v>-60</v>
      </c>
      <c r="F28" s="31">
        <v>0</v>
      </c>
      <c r="G28" s="32">
        <v>0</v>
      </c>
      <c r="H28" s="32">
        <v>0</v>
      </c>
      <c r="I28" s="32">
        <v>0</v>
      </c>
      <c r="J28" s="33">
        <v>0</v>
      </c>
      <c r="K28" s="23"/>
      <c r="L28" s="31">
        <v>0</v>
      </c>
      <c r="M28" s="32">
        <v>20</v>
      </c>
      <c r="N28" s="32">
        <v>0</v>
      </c>
      <c r="O28" s="32">
        <v>0</v>
      </c>
      <c r="P28" s="33">
        <v>0</v>
      </c>
      <c r="Q28" s="23"/>
      <c r="R28" s="31">
        <v>0</v>
      </c>
      <c r="S28" s="32">
        <v>0</v>
      </c>
      <c r="T28" s="32">
        <v>0</v>
      </c>
      <c r="U28" s="32">
        <v>0</v>
      </c>
      <c r="V28" s="33">
        <v>0</v>
      </c>
      <c r="W28" s="23"/>
      <c r="X28" s="31">
        <v>0</v>
      </c>
      <c r="Y28" s="32">
        <v>0</v>
      </c>
      <c r="Z28" s="32">
        <v>0</v>
      </c>
      <c r="AA28" s="32">
        <v>0</v>
      </c>
      <c r="AB28" s="33">
        <v>0</v>
      </c>
      <c r="AC28" s="23"/>
      <c r="AD28" s="31">
        <v>10</v>
      </c>
      <c r="AE28" s="32">
        <v>0</v>
      </c>
      <c r="AF28" s="32">
        <v>0</v>
      </c>
      <c r="AG28" s="32">
        <v>0</v>
      </c>
      <c r="AH28" s="33">
        <v>0</v>
      </c>
      <c r="AI28" s="23"/>
      <c r="AJ28" s="31">
        <v>0</v>
      </c>
      <c r="AK28" s="32">
        <v>-20</v>
      </c>
      <c r="AL28" s="32">
        <v>0</v>
      </c>
      <c r="AM28" s="32">
        <v>0</v>
      </c>
      <c r="AN28" s="33">
        <v>-50</v>
      </c>
      <c r="AO28" s="23"/>
      <c r="AP28" s="31">
        <v>0</v>
      </c>
      <c r="AQ28" s="32">
        <v>0</v>
      </c>
      <c r="AR28" s="32">
        <v>0</v>
      </c>
      <c r="AS28" s="32">
        <v>0</v>
      </c>
      <c r="AT28" s="33">
        <v>0</v>
      </c>
      <c r="AU28" s="23"/>
      <c r="AV28" s="31">
        <v>0</v>
      </c>
      <c r="AW28" s="32">
        <v>-20</v>
      </c>
      <c r="AX28" s="32">
        <v>0</v>
      </c>
      <c r="AY28" s="32">
        <v>0</v>
      </c>
      <c r="AZ28" s="33">
        <v>0</v>
      </c>
      <c r="BA28" s="23"/>
      <c r="BB28" s="31">
        <v>0</v>
      </c>
      <c r="BC28" s="32">
        <v>0</v>
      </c>
      <c r="BD28" s="32">
        <v>0</v>
      </c>
      <c r="BE28" s="32">
        <v>0</v>
      </c>
      <c r="BF28" s="33">
        <v>0</v>
      </c>
      <c r="BG28" s="23"/>
      <c r="BH28" s="31">
        <v>0</v>
      </c>
      <c r="BI28" s="32">
        <v>0</v>
      </c>
      <c r="BJ28" s="32">
        <v>0</v>
      </c>
      <c r="BK28" s="32">
        <v>0</v>
      </c>
      <c r="BL28" s="33">
        <v>0</v>
      </c>
      <c r="BO28" s="18">
        <f t="shared" si="0"/>
        <v>5</v>
      </c>
      <c r="BP28" s="18">
        <f t="shared" si="1"/>
        <v>2</v>
      </c>
      <c r="BQ28" s="18" t="str">
        <f>INDEX(Results!$C$6:$L$23,$BO28,$BP28*3-2)</f>
        <v>Маликов</v>
      </c>
    </row>
    <row r="29" spans="2:69" s="18" customFormat="1" ht="17.25">
      <c r="B29" s="252"/>
      <c r="C29" s="45" t="str">
        <f>INDEX(Results!$C$6:$L$23,$BO29,$BP29*3-2)</f>
        <v>Депутович</v>
      </c>
      <c r="D29" s="26">
        <f>SUM(F29:BL29)</f>
        <v>0</v>
      </c>
      <c r="F29" s="31">
        <v>0</v>
      </c>
      <c r="G29" s="32">
        <v>0</v>
      </c>
      <c r="H29" s="32">
        <v>0</v>
      </c>
      <c r="I29" s="32">
        <v>0</v>
      </c>
      <c r="J29" s="33">
        <v>0</v>
      </c>
      <c r="K29" s="23"/>
      <c r="L29" s="31">
        <v>10</v>
      </c>
      <c r="M29" s="32">
        <v>0</v>
      </c>
      <c r="N29" s="32">
        <v>0</v>
      </c>
      <c r="O29" s="32">
        <v>0</v>
      </c>
      <c r="P29" s="33">
        <v>0</v>
      </c>
      <c r="Q29" s="23"/>
      <c r="R29" s="31">
        <v>0</v>
      </c>
      <c r="S29" s="32">
        <v>0</v>
      </c>
      <c r="T29" s="32">
        <v>30</v>
      </c>
      <c r="U29" s="32">
        <v>0</v>
      </c>
      <c r="V29" s="33">
        <v>0</v>
      </c>
      <c r="W29" s="23"/>
      <c r="X29" s="31">
        <v>0</v>
      </c>
      <c r="Y29" s="32">
        <v>0</v>
      </c>
      <c r="Z29" s="32">
        <v>0</v>
      </c>
      <c r="AA29" s="32">
        <v>0</v>
      </c>
      <c r="AB29" s="33">
        <v>0</v>
      </c>
      <c r="AC29" s="23"/>
      <c r="AD29" s="31">
        <v>0</v>
      </c>
      <c r="AE29" s="32">
        <v>-20</v>
      </c>
      <c r="AF29" s="32">
        <v>0</v>
      </c>
      <c r="AG29" s="32">
        <v>0</v>
      </c>
      <c r="AH29" s="33">
        <v>-50</v>
      </c>
      <c r="AI29" s="23"/>
      <c r="AJ29" s="31">
        <v>0</v>
      </c>
      <c r="AK29" s="32">
        <v>20</v>
      </c>
      <c r="AL29" s="32">
        <v>0</v>
      </c>
      <c r="AM29" s="32">
        <v>0</v>
      </c>
      <c r="AN29" s="33">
        <v>0</v>
      </c>
      <c r="AO29" s="23"/>
      <c r="AP29" s="31">
        <v>10</v>
      </c>
      <c r="AQ29" s="32">
        <v>0</v>
      </c>
      <c r="AR29" s="32">
        <v>0</v>
      </c>
      <c r="AS29" s="32">
        <v>0</v>
      </c>
      <c r="AT29" s="33">
        <v>0</v>
      </c>
      <c r="AU29" s="23"/>
      <c r="AV29" s="31">
        <v>0</v>
      </c>
      <c r="AW29" s="32">
        <v>0</v>
      </c>
      <c r="AX29" s="32">
        <v>0</v>
      </c>
      <c r="AY29" s="32">
        <v>0</v>
      </c>
      <c r="AZ29" s="33">
        <v>0</v>
      </c>
      <c r="BA29" s="23"/>
      <c r="BB29" s="31">
        <v>0</v>
      </c>
      <c r="BC29" s="32">
        <v>0</v>
      </c>
      <c r="BD29" s="32">
        <v>0</v>
      </c>
      <c r="BE29" s="32">
        <v>0</v>
      </c>
      <c r="BF29" s="33">
        <v>0</v>
      </c>
      <c r="BG29" s="23"/>
      <c r="BH29" s="31">
        <v>0</v>
      </c>
      <c r="BI29" s="32">
        <v>0</v>
      </c>
      <c r="BJ29" s="32">
        <v>0</v>
      </c>
      <c r="BK29" s="32">
        <v>0</v>
      </c>
      <c r="BL29" s="33">
        <v>0</v>
      </c>
      <c r="BO29" s="18">
        <f t="shared" si="0"/>
        <v>5</v>
      </c>
      <c r="BP29" s="18">
        <f t="shared" si="1"/>
        <v>3</v>
      </c>
      <c r="BQ29" s="18" t="str">
        <f>INDEX(Results!$C$6:$L$23,$BO29,$BP29*3-2)</f>
        <v>Депутович</v>
      </c>
    </row>
    <row r="30" spans="2:69" s="18" customFormat="1" ht="18" thickBot="1">
      <c r="B30" s="253"/>
      <c r="C30" s="46" t="str">
        <f>INDEX(Results!$C$6:$L$23,$BO30,$BP30*3-2)</f>
        <v>Курант</v>
      </c>
      <c r="D30" s="27">
        <f>SUM(F30:BL30)</f>
        <v>290</v>
      </c>
      <c r="F30" s="34">
        <v>10</v>
      </c>
      <c r="G30" s="35">
        <v>0</v>
      </c>
      <c r="H30" s="35">
        <v>0</v>
      </c>
      <c r="I30" s="35">
        <v>0</v>
      </c>
      <c r="J30" s="36">
        <v>50</v>
      </c>
      <c r="K30" s="23"/>
      <c r="L30" s="34">
        <v>0</v>
      </c>
      <c r="M30" s="35">
        <v>0</v>
      </c>
      <c r="N30" s="35">
        <v>0</v>
      </c>
      <c r="O30" s="35">
        <v>0</v>
      </c>
      <c r="P30" s="36">
        <v>0</v>
      </c>
      <c r="Q30" s="23"/>
      <c r="R30" s="34">
        <v>0</v>
      </c>
      <c r="S30" s="35">
        <v>0</v>
      </c>
      <c r="T30" s="35">
        <v>0</v>
      </c>
      <c r="U30" s="35">
        <v>0</v>
      </c>
      <c r="V30" s="36">
        <v>-50</v>
      </c>
      <c r="W30" s="23"/>
      <c r="X30" s="34">
        <v>0</v>
      </c>
      <c r="Y30" s="35">
        <v>0</v>
      </c>
      <c r="Z30" s="35">
        <v>0</v>
      </c>
      <c r="AA30" s="35">
        <v>40</v>
      </c>
      <c r="AB30" s="36">
        <v>0</v>
      </c>
      <c r="AC30" s="23"/>
      <c r="AD30" s="34">
        <v>0</v>
      </c>
      <c r="AE30" s="35">
        <v>20</v>
      </c>
      <c r="AF30" s="35">
        <v>30</v>
      </c>
      <c r="AG30" s="35">
        <v>0</v>
      </c>
      <c r="AH30" s="36">
        <v>0</v>
      </c>
      <c r="AI30" s="23"/>
      <c r="AJ30" s="34">
        <v>0</v>
      </c>
      <c r="AK30" s="35">
        <v>0</v>
      </c>
      <c r="AL30" s="35">
        <v>0</v>
      </c>
      <c r="AM30" s="35">
        <v>0</v>
      </c>
      <c r="AN30" s="36">
        <v>50</v>
      </c>
      <c r="AO30" s="23"/>
      <c r="AP30" s="34">
        <v>0</v>
      </c>
      <c r="AQ30" s="35">
        <v>20</v>
      </c>
      <c r="AR30" s="35">
        <v>0</v>
      </c>
      <c r="AS30" s="35">
        <v>40</v>
      </c>
      <c r="AT30" s="36">
        <v>50</v>
      </c>
      <c r="AU30" s="23"/>
      <c r="AV30" s="34">
        <v>10</v>
      </c>
      <c r="AW30" s="35">
        <v>20</v>
      </c>
      <c r="AX30" s="35">
        <v>0</v>
      </c>
      <c r="AY30" s="35">
        <v>0</v>
      </c>
      <c r="AZ30" s="36">
        <v>0</v>
      </c>
      <c r="BA30" s="23"/>
      <c r="BB30" s="34">
        <v>0</v>
      </c>
      <c r="BC30" s="35">
        <v>0</v>
      </c>
      <c r="BD30" s="35">
        <v>0</v>
      </c>
      <c r="BE30" s="35">
        <v>0</v>
      </c>
      <c r="BF30" s="36">
        <v>0</v>
      </c>
      <c r="BG30" s="23"/>
      <c r="BH30" s="34">
        <v>0</v>
      </c>
      <c r="BI30" s="35">
        <v>0</v>
      </c>
      <c r="BJ30" s="35">
        <v>0</v>
      </c>
      <c r="BK30" s="35">
        <v>0</v>
      </c>
      <c r="BL30" s="36">
        <v>0</v>
      </c>
      <c r="BO30" s="18">
        <f t="shared" si="0"/>
        <v>5</v>
      </c>
      <c r="BP30" s="18">
        <f t="shared" si="1"/>
        <v>4</v>
      </c>
      <c r="BQ30" s="18" t="str">
        <f>INDEX(Results!$C$6:$L$23,$BO30,$BP30*3-2)</f>
        <v>Курант</v>
      </c>
    </row>
    <row r="31" spans="2:68" s="18" customFormat="1" ht="6" customHeight="1" thickBot="1">
      <c r="B31" s="23"/>
      <c r="C31" s="12"/>
      <c r="D31" s="1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O31" s="18">
        <f t="shared" si="0"/>
        <v>5</v>
      </c>
      <c r="BP31" s="18">
        <f t="shared" si="1"/>
        <v>5</v>
      </c>
    </row>
    <row r="32" spans="2:69" s="18" customFormat="1" ht="17.25">
      <c r="B32" s="251">
        <v>6</v>
      </c>
      <c r="C32" s="44" t="str">
        <f>INDEX(Results!$C$6:$L$23,$BO32,$BP32*3-2)</f>
        <v>Зильберштейн</v>
      </c>
      <c r="D32" s="37">
        <f>SUM(F32:BL32)</f>
        <v>80</v>
      </c>
      <c r="F32" s="28">
        <v>0</v>
      </c>
      <c r="G32" s="29">
        <v>0</v>
      </c>
      <c r="H32" s="29">
        <v>0</v>
      </c>
      <c r="I32" s="29">
        <v>-40</v>
      </c>
      <c r="J32" s="30">
        <v>0</v>
      </c>
      <c r="K32" s="23"/>
      <c r="L32" s="28">
        <v>10</v>
      </c>
      <c r="M32" s="29">
        <v>0</v>
      </c>
      <c r="N32" s="29">
        <v>0</v>
      </c>
      <c r="O32" s="29">
        <v>0</v>
      </c>
      <c r="P32" s="30">
        <v>0</v>
      </c>
      <c r="Q32" s="23"/>
      <c r="R32" s="28">
        <v>-10</v>
      </c>
      <c r="S32" s="29">
        <v>-20</v>
      </c>
      <c r="T32" s="29">
        <v>0</v>
      </c>
      <c r="U32" s="29">
        <v>0</v>
      </c>
      <c r="V32" s="30">
        <v>50</v>
      </c>
      <c r="W32" s="23"/>
      <c r="X32" s="28">
        <v>0</v>
      </c>
      <c r="Y32" s="29">
        <v>0</v>
      </c>
      <c r="Z32" s="29">
        <v>0</v>
      </c>
      <c r="AA32" s="29">
        <v>0</v>
      </c>
      <c r="AB32" s="30">
        <v>0</v>
      </c>
      <c r="AC32" s="23"/>
      <c r="AD32" s="28">
        <v>0</v>
      </c>
      <c r="AE32" s="29">
        <v>0</v>
      </c>
      <c r="AF32" s="29">
        <v>30</v>
      </c>
      <c r="AG32" s="29">
        <v>0</v>
      </c>
      <c r="AH32" s="30">
        <v>0</v>
      </c>
      <c r="AI32" s="23"/>
      <c r="AJ32" s="28">
        <v>0</v>
      </c>
      <c r="AK32" s="29">
        <v>-20</v>
      </c>
      <c r="AL32" s="29">
        <v>30</v>
      </c>
      <c r="AM32" s="29">
        <v>0</v>
      </c>
      <c r="AN32" s="30">
        <v>0</v>
      </c>
      <c r="AO32" s="23"/>
      <c r="AP32" s="28">
        <v>0</v>
      </c>
      <c r="AQ32" s="29">
        <v>0</v>
      </c>
      <c r="AR32" s="29">
        <v>0</v>
      </c>
      <c r="AS32" s="29">
        <v>0</v>
      </c>
      <c r="AT32" s="30">
        <v>0</v>
      </c>
      <c r="AU32" s="23"/>
      <c r="AV32" s="28">
        <v>0</v>
      </c>
      <c r="AW32" s="29">
        <v>0</v>
      </c>
      <c r="AX32" s="29">
        <v>0</v>
      </c>
      <c r="AY32" s="29">
        <v>0</v>
      </c>
      <c r="AZ32" s="30">
        <v>50</v>
      </c>
      <c r="BA32" s="23"/>
      <c r="BB32" s="28">
        <v>0</v>
      </c>
      <c r="BC32" s="29">
        <v>0</v>
      </c>
      <c r="BD32" s="29">
        <v>0</v>
      </c>
      <c r="BE32" s="29">
        <v>0</v>
      </c>
      <c r="BF32" s="30">
        <v>0</v>
      </c>
      <c r="BG32" s="23"/>
      <c r="BH32" s="28">
        <v>0</v>
      </c>
      <c r="BI32" s="29">
        <v>0</v>
      </c>
      <c r="BJ32" s="29">
        <v>0</v>
      </c>
      <c r="BK32" s="29">
        <v>0</v>
      </c>
      <c r="BL32" s="30">
        <v>0</v>
      </c>
      <c r="BO32" s="18">
        <f t="shared" si="0"/>
        <v>6</v>
      </c>
      <c r="BP32" s="18">
        <f t="shared" si="1"/>
        <v>1</v>
      </c>
      <c r="BQ32" s="18" t="str">
        <f>INDEX(Results!$C$6:$L$23,$BO32,$BP32*3-2)</f>
        <v>Зильберштейн</v>
      </c>
    </row>
    <row r="33" spans="2:69" s="18" customFormat="1" ht="17.25">
      <c r="B33" s="252"/>
      <c r="C33" s="45" t="str">
        <f>INDEX(Results!$C$6:$L$23,$BO33,$BP33*3-2)</f>
        <v>Бершадский</v>
      </c>
      <c r="D33" s="26">
        <f>SUM(F33:BL33)</f>
        <v>-80</v>
      </c>
      <c r="F33" s="31">
        <v>0</v>
      </c>
      <c r="G33" s="32">
        <v>0</v>
      </c>
      <c r="H33" s="32">
        <v>0</v>
      </c>
      <c r="I33" s="32">
        <v>0</v>
      </c>
      <c r="J33" s="33">
        <v>0</v>
      </c>
      <c r="K33" s="23"/>
      <c r="L33" s="31">
        <v>0</v>
      </c>
      <c r="M33" s="32">
        <v>0</v>
      </c>
      <c r="N33" s="32">
        <v>0</v>
      </c>
      <c r="O33" s="32">
        <v>0</v>
      </c>
      <c r="P33" s="33">
        <v>0</v>
      </c>
      <c r="Q33" s="23"/>
      <c r="R33" s="31">
        <v>0</v>
      </c>
      <c r="S33" s="32">
        <v>0</v>
      </c>
      <c r="T33" s="32">
        <v>-30</v>
      </c>
      <c r="U33" s="32">
        <v>0</v>
      </c>
      <c r="V33" s="33">
        <v>-50</v>
      </c>
      <c r="W33" s="23"/>
      <c r="X33" s="31">
        <v>0</v>
      </c>
      <c r="Y33" s="32">
        <v>0</v>
      </c>
      <c r="Z33" s="32">
        <v>0</v>
      </c>
      <c r="AA33" s="32">
        <v>0</v>
      </c>
      <c r="AB33" s="33">
        <v>0</v>
      </c>
      <c r="AC33" s="23"/>
      <c r="AD33" s="31">
        <v>0</v>
      </c>
      <c r="AE33" s="32">
        <v>0</v>
      </c>
      <c r="AF33" s="32">
        <v>0</v>
      </c>
      <c r="AG33" s="32">
        <v>0</v>
      </c>
      <c r="AH33" s="33">
        <v>0</v>
      </c>
      <c r="AI33" s="23"/>
      <c r="AJ33" s="31">
        <v>0</v>
      </c>
      <c r="AK33" s="32">
        <v>0</v>
      </c>
      <c r="AL33" s="32">
        <v>0</v>
      </c>
      <c r="AM33" s="32">
        <v>0</v>
      </c>
      <c r="AN33" s="33">
        <v>0</v>
      </c>
      <c r="AO33" s="23"/>
      <c r="AP33" s="31">
        <v>0</v>
      </c>
      <c r="AQ33" s="32">
        <v>0</v>
      </c>
      <c r="AR33" s="32">
        <v>0</v>
      </c>
      <c r="AS33" s="32">
        <v>0</v>
      </c>
      <c r="AT33" s="33">
        <v>0</v>
      </c>
      <c r="AU33" s="23"/>
      <c r="AV33" s="31">
        <v>0</v>
      </c>
      <c r="AW33" s="32">
        <v>0</v>
      </c>
      <c r="AX33" s="32">
        <v>0</v>
      </c>
      <c r="AY33" s="32">
        <v>0</v>
      </c>
      <c r="AZ33" s="33">
        <v>0</v>
      </c>
      <c r="BA33" s="23"/>
      <c r="BB33" s="31">
        <v>0</v>
      </c>
      <c r="BC33" s="32">
        <v>0</v>
      </c>
      <c r="BD33" s="32">
        <v>0</v>
      </c>
      <c r="BE33" s="32">
        <v>0</v>
      </c>
      <c r="BF33" s="33">
        <v>0</v>
      </c>
      <c r="BG33" s="23"/>
      <c r="BH33" s="31">
        <v>0</v>
      </c>
      <c r="BI33" s="32">
        <v>0</v>
      </c>
      <c r="BJ33" s="32">
        <v>0</v>
      </c>
      <c r="BK33" s="32">
        <v>0</v>
      </c>
      <c r="BL33" s="33">
        <v>0</v>
      </c>
      <c r="BO33" s="18">
        <f t="shared" si="0"/>
        <v>6</v>
      </c>
      <c r="BP33" s="18">
        <f t="shared" si="1"/>
        <v>2</v>
      </c>
      <c r="BQ33" s="18" t="str">
        <f>INDEX(Results!$C$6:$L$23,$BO33,$BP33*3-2)</f>
        <v>Бершадский</v>
      </c>
    </row>
    <row r="34" spans="2:69" s="18" customFormat="1" ht="17.25">
      <c r="B34" s="252"/>
      <c r="C34" s="45" t="str">
        <f>INDEX(Results!$C$6:$L$23,$BO34,$BP34*3-2)</f>
        <v>Юшин</v>
      </c>
      <c r="D34" s="26">
        <f>SUM(F34:BL34)</f>
        <v>170</v>
      </c>
      <c r="F34" s="31">
        <v>-10</v>
      </c>
      <c r="G34" s="32">
        <v>20</v>
      </c>
      <c r="H34" s="32">
        <v>0</v>
      </c>
      <c r="I34" s="32">
        <v>0</v>
      </c>
      <c r="J34" s="33">
        <v>0</v>
      </c>
      <c r="K34" s="23"/>
      <c r="L34" s="31">
        <v>-10</v>
      </c>
      <c r="M34" s="32">
        <v>0</v>
      </c>
      <c r="N34" s="32">
        <v>30</v>
      </c>
      <c r="O34" s="32">
        <v>0</v>
      </c>
      <c r="P34" s="33">
        <v>0</v>
      </c>
      <c r="Q34" s="23"/>
      <c r="R34" s="31">
        <v>0</v>
      </c>
      <c r="S34" s="32">
        <v>20</v>
      </c>
      <c r="T34" s="32">
        <v>0</v>
      </c>
      <c r="U34" s="32">
        <v>40</v>
      </c>
      <c r="V34" s="33">
        <v>-50</v>
      </c>
      <c r="W34" s="23"/>
      <c r="X34" s="31">
        <v>0</v>
      </c>
      <c r="Y34" s="32">
        <v>0</v>
      </c>
      <c r="Z34" s="32">
        <v>0</v>
      </c>
      <c r="AA34" s="32">
        <v>0</v>
      </c>
      <c r="AB34" s="33">
        <v>0</v>
      </c>
      <c r="AC34" s="23"/>
      <c r="AD34" s="31">
        <v>0</v>
      </c>
      <c r="AE34" s="32">
        <v>0</v>
      </c>
      <c r="AF34" s="32">
        <v>0</v>
      </c>
      <c r="AG34" s="32">
        <v>0</v>
      </c>
      <c r="AH34" s="33">
        <v>0</v>
      </c>
      <c r="AI34" s="23"/>
      <c r="AJ34" s="31">
        <v>0</v>
      </c>
      <c r="AK34" s="32">
        <v>20</v>
      </c>
      <c r="AL34" s="32">
        <v>0</v>
      </c>
      <c r="AM34" s="32">
        <v>0</v>
      </c>
      <c r="AN34" s="33">
        <v>0</v>
      </c>
      <c r="AO34" s="23"/>
      <c r="AP34" s="31">
        <v>0</v>
      </c>
      <c r="AQ34" s="32">
        <v>20</v>
      </c>
      <c r="AR34" s="32">
        <v>30</v>
      </c>
      <c r="AS34" s="32">
        <v>0</v>
      </c>
      <c r="AT34" s="33">
        <v>0</v>
      </c>
      <c r="AU34" s="23"/>
      <c r="AV34" s="31">
        <v>10</v>
      </c>
      <c r="AW34" s="32">
        <v>20</v>
      </c>
      <c r="AX34" s="32">
        <v>30</v>
      </c>
      <c r="AY34" s="32">
        <v>0</v>
      </c>
      <c r="AZ34" s="33">
        <v>0</v>
      </c>
      <c r="BA34" s="23"/>
      <c r="BB34" s="31">
        <v>0</v>
      </c>
      <c r="BC34" s="32">
        <v>0</v>
      </c>
      <c r="BD34" s="32">
        <v>0</v>
      </c>
      <c r="BE34" s="32">
        <v>0</v>
      </c>
      <c r="BF34" s="33">
        <v>0</v>
      </c>
      <c r="BG34" s="23"/>
      <c r="BH34" s="31">
        <v>0</v>
      </c>
      <c r="BI34" s="32">
        <v>0</v>
      </c>
      <c r="BJ34" s="32">
        <v>0</v>
      </c>
      <c r="BK34" s="32">
        <v>0</v>
      </c>
      <c r="BL34" s="33">
        <v>0</v>
      </c>
      <c r="BO34" s="18">
        <f t="shared" si="0"/>
        <v>6</v>
      </c>
      <c r="BP34" s="18">
        <f t="shared" si="1"/>
        <v>3</v>
      </c>
      <c r="BQ34" s="18" t="str">
        <f>INDEX(Results!$C$6:$L$23,$BO34,$BP34*3-2)</f>
        <v>Юшин</v>
      </c>
    </row>
    <row r="35" spans="2:69" s="18" customFormat="1" ht="18" thickBot="1">
      <c r="B35" s="253"/>
      <c r="C35" s="46" t="str">
        <f>INDEX(Results!$C$6:$L$23,$BO35,$BP35*3-2)</f>
        <v>Цукерштейн</v>
      </c>
      <c r="D35" s="27">
        <f>SUM(F35:BL35)</f>
        <v>70</v>
      </c>
      <c r="F35" s="34">
        <v>0</v>
      </c>
      <c r="G35" s="35">
        <v>0</v>
      </c>
      <c r="H35" s="35">
        <v>30</v>
      </c>
      <c r="I35" s="35">
        <v>0</v>
      </c>
      <c r="J35" s="36">
        <v>0</v>
      </c>
      <c r="K35" s="23"/>
      <c r="L35" s="34">
        <v>0</v>
      </c>
      <c r="M35" s="35">
        <v>-20</v>
      </c>
      <c r="N35" s="35">
        <v>0</v>
      </c>
      <c r="O35" s="35">
        <v>0</v>
      </c>
      <c r="P35" s="36">
        <v>50</v>
      </c>
      <c r="Q35" s="23"/>
      <c r="R35" s="34">
        <v>0</v>
      </c>
      <c r="S35" s="35">
        <v>0</v>
      </c>
      <c r="T35" s="35">
        <v>0</v>
      </c>
      <c r="U35" s="35">
        <v>0</v>
      </c>
      <c r="V35" s="36">
        <v>0</v>
      </c>
      <c r="W35" s="23"/>
      <c r="X35" s="34">
        <v>10</v>
      </c>
      <c r="Y35" s="35">
        <v>0</v>
      </c>
      <c r="Z35" s="35">
        <v>0</v>
      </c>
      <c r="AA35" s="35">
        <v>0</v>
      </c>
      <c r="AB35" s="36">
        <v>0</v>
      </c>
      <c r="AC35" s="23"/>
      <c r="AD35" s="34">
        <v>10</v>
      </c>
      <c r="AE35" s="35">
        <v>0</v>
      </c>
      <c r="AF35" s="35">
        <v>0</v>
      </c>
      <c r="AG35" s="35">
        <v>0</v>
      </c>
      <c r="AH35" s="36">
        <v>0</v>
      </c>
      <c r="AI35" s="23"/>
      <c r="AJ35" s="34">
        <v>0</v>
      </c>
      <c r="AK35" s="35">
        <v>0</v>
      </c>
      <c r="AL35" s="35">
        <v>0</v>
      </c>
      <c r="AM35" s="35">
        <v>0</v>
      </c>
      <c r="AN35" s="36">
        <v>0</v>
      </c>
      <c r="AO35" s="23"/>
      <c r="AP35" s="34">
        <v>-10</v>
      </c>
      <c r="AQ35" s="35">
        <v>0</v>
      </c>
      <c r="AR35" s="35">
        <v>0</v>
      </c>
      <c r="AS35" s="35">
        <v>0</v>
      </c>
      <c r="AT35" s="36">
        <v>0</v>
      </c>
      <c r="AU35" s="23"/>
      <c r="AV35" s="34">
        <v>0</v>
      </c>
      <c r="AW35" s="35">
        <v>0</v>
      </c>
      <c r="AX35" s="35">
        <v>0</v>
      </c>
      <c r="AY35" s="35">
        <v>0</v>
      </c>
      <c r="AZ35" s="36">
        <v>0</v>
      </c>
      <c r="BA35" s="23"/>
      <c r="BB35" s="34">
        <v>0</v>
      </c>
      <c r="BC35" s="35">
        <v>0</v>
      </c>
      <c r="BD35" s="35">
        <v>0</v>
      </c>
      <c r="BE35" s="35">
        <v>0</v>
      </c>
      <c r="BF35" s="36">
        <v>0</v>
      </c>
      <c r="BG35" s="23"/>
      <c r="BH35" s="34">
        <v>0</v>
      </c>
      <c r="BI35" s="35">
        <v>0</v>
      </c>
      <c r="BJ35" s="35">
        <v>0</v>
      </c>
      <c r="BK35" s="35">
        <v>0</v>
      </c>
      <c r="BL35" s="36">
        <v>0</v>
      </c>
      <c r="BO35" s="18">
        <f t="shared" si="0"/>
        <v>6</v>
      </c>
      <c r="BP35" s="18">
        <f t="shared" si="1"/>
        <v>4</v>
      </c>
      <c r="BQ35" s="18" t="str">
        <f>INDEX(Results!$C$6:$L$23,$BO35,$BP35*3-2)</f>
        <v>Цукерштейн</v>
      </c>
    </row>
    <row r="36" spans="2:68" s="18" customFormat="1" ht="6" customHeight="1" thickBot="1">
      <c r="B36" s="23"/>
      <c r="C36" s="12"/>
      <c r="D36" s="1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O36" s="18">
        <f t="shared" si="0"/>
        <v>6</v>
      </c>
      <c r="BP36" s="18">
        <f t="shared" si="1"/>
        <v>5</v>
      </c>
    </row>
    <row r="37" spans="2:69" s="18" customFormat="1" ht="17.25">
      <c r="B37" s="251">
        <v>7</v>
      </c>
      <c r="C37" s="44" t="str">
        <f>INDEX(Results!$C$6:$L$23,$BO37,$BP37*3-2)</f>
        <v>Львович</v>
      </c>
      <c r="D37" s="37">
        <f>SUM(F37:BL37)</f>
        <v>220</v>
      </c>
      <c r="F37" s="28">
        <v>10</v>
      </c>
      <c r="G37" s="29">
        <v>20</v>
      </c>
      <c r="H37" s="29">
        <v>0</v>
      </c>
      <c r="I37" s="29">
        <v>0</v>
      </c>
      <c r="J37" s="30">
        <v>0</v>
      </c>
      <c r="K37" s="23"/>
      <c r="L37" s="28">
        <v>0</v>
      </c>
      <c r="M37" s="29">
        <v>0</v>
      </c>
      <c r="N37" s="29">
        <v>0</v>
      </c>
      <c r="O37" s="29">
        <v>40</v>
      </c>
      <c r="P37" s="30">
        <v>0</v>
      </c>
      <c r="Q37" s="23"/>
      <c r="R37" s="28">
        <v>0</v>
      </c>
      <c r="S37" s="29">
        <v>0</v>
      </c>
      <c r="T37" s="29">
        <v>0</v>
      </c>
      <c r="U37" s="29">
        <v>0</v>
      </c>
      <c r="V37" s="30">
        <v>0</v>
      </c>
      <c r="W37" s="23"/>
      <c r="X37" s="28">
        <v>10</v>
      </c>
      <c r="Y37" s="29">
        <v>-20</v>
      </c>
      <c r="Z37" s="29">
        <v>0</v>
      </c>
      <c r="AA37" s="29">
        <v>0</v>
      </c>
      <c r="AB37" s="30">
        <v>0</v>
      </c>
      <c r="AC37" s="23"/>
      <c r="AD37" s="28">
        <v>10</v>
      </c>
      <c r="AE37" s="29">
        <v>0</v>
      </c>
      <c r="AF37" s="29">
        <v>0</v>
      </c>
      <c r="AG37" s="29">
        <v>0</v>
      </c>
      <c r="AH37" s="30">
        <v>50</v>
      </c>
      <c r="AI37" s="23"/>
      <c r="AJ37" s="28">
        <v>10</v>
      </c>
      <c r="AK37" s="29">
        <v>20</v>
      </c>
      <c r="AL37" s="29">
        <v>0</v>
      </c>
      <c r="AM37" s="29">
        <v>0</v>
      </c>
      <c r="AN37" s="30">
        <v>0</v>
      </c>
      <c r="AO37" s="23"/>
      <c r="AP37" s="28">
        <v>0</v>
      </c>
      <c r="AQ37" s="29">
        <v>0</v>
      </c>
      <c r="AR37" s="29">
        <v>0</v>
      </c>
      <c r="AS37" s="29">
        <v>40</v>
      </c>
      <c r="AT37" s="30">
        <v>0</v>
      </c>
      <c r="AU37" s="23"/>
      <c r="AV37" s="28">
        <v>0</v>
      </c>
      <c r="AW37" s="29">
        <v>0</v>
      </c>
      <c r="AX37" s="29">
        <v>30</v>
      </c>
      <c r="AY37" s="29">
        <v>0</v>
      </c>
      <c r="AZ37" s="30">
        <v>0</v>
      </c>
      <c r="BA37" s="23"/>
      <c r="BB37" s="28">
        <v>0</v>
      </c>
      <c r="BC37" s="29">
        <v>0</v>
      </c>
      <c r="BD37" s="29">
        <v>0</v>
      </c>
      <c r="BE37" s="29">
        <v>0</v>
      </c>
      <c r="BF37" s="30">
        <v>0</v>
      </c>
      <c r="BG37" s="23"/>
      <c r="BH37" s="28">
        <v>0</v>
      </c>
      <c r="BI37" s="29">
        <v>0</v>
      </c>
      <c r="BJ37" s="29">
        <v>0</v>
      </c>
      <c r="BK37" s="29">
        <v>0</v>
      </c>
      <c r="BL37" s="30">
        <v>0</v>
      </c>
      <c r="BO37" s="18">
        <f t="shared" si="0"/>
        <v>7</v>
      </c>
      <c r="BP37" s="18">
        <f t="shared" si="1"/>
        <v>1</v>
      </c>
      <c r="BQ37" s="18" t="str">
        <f>INDEX(Results!$C$6:$L$23,$BO37,$BP37*3-2)</f>
        <v>Львович</v>
      </c>
    </row>
    <row r="38" spans="2:69" s="18" customFormat="1" ht="17.25">
      <c r="B38" s="252"/>
      <c r="C38" s="45" t="str">
        <f>INDEX(Results!$C$6:$L$23,$BO38,$BP38*3-2)</f>
        <v>Потенко</v>
      </c>
      <c r="D38" s="26">
        <f>SUM(F38:BL38)</f>
        <v>140</v>
      </c>
      <c r="F38" s="31">
        <v>0</v>
      </c>
      <c r="G38" s="32">
        <v>0</v>
      </c>
      <c r="H38" s="32">
        <v>0</v>
      </c>
      <c r="I38" s="32">
        <v>0</v>
      </c>
      <c r="J38" s="33">
        <v>0</v>
      </c>
      <c r="K38" s="23"/>
      <c r="L38" s="31">
        <v>0</v>
      </c>
      <c r="M38" s="32">
        <v>0</v>
      </c>
      <c r="N38" s="32">
        <v>30</v>
      </c>
      <c r="O38" s="32">
        <v>0</v>
      </c>
      <c r="P38" s="33">
        <v>0</v>
      </c>
      <c r="Q38" s="23"/>
      <c r="R38" s="31">
        <v>0</v>
      </c>
      <c r="S38" s="32">
        <v>20</v>
      </c>
      <c r="T38" s="32">
        <v>30</v>
      </c>
      <c r="U38" s="32">
        <v>0</v>
      </c>
      <c r="V38" s="33">
        <v>0</v>
      </c>
      <c r="W38" s="23"/>
      <c r="X38" s="31">
        <v>0</v>
      </c>
      <c r="Y38" s="32">
        <v>0</v>
      </c>
      <c r="Z38" s="32">
        <v>30</v>
      </c>
      <c r="AA38" s="32">
        <v>40</v>
      </c>
      <c r="AB38" s="33">
        <v>-50</v>
      </c>
      <c r="AC38" s="23"/>
      <c r="AD38" s="31">
        <v>0</v>
      </c>
      <c r="AE38" s="32">
        <v>0</v>
      </c>
      <c r="AF38" s="32">
        <v>0</v>
      </c>
      <c r="AG38" s="32">
        <v>0</v>
      </c>
      <c r="AH38" s="33">
        <v>0</v>
      </c>
      <c r="AI38" s="23"/>
      <c r="AJ38" s="31">
        <v>0</v>
      </c>
      <c r="AK38" s="32">
        <v>0</v>
      </c>
      <c r="AL38" s="32">
        <v>0</v>
      </c>
      <c r="AM38" s="32">
        <v>0</v>
      </c>
      <c r="AN38" s="33">
        <v>0</v>
      </c>
      <c r="AO38" s="23"/>
      <c r="AP38" s="31">
        <v>10</v>
      </c>
      <c r="AQ38" s="32">
        <v>0</v>
      </c>
      <c r="AR38" s="32">
        <v>30</v>
      </c>
      <c r="AS38" s="32">
        <v>0</v>
      </c>
      <c r="AT38" s="33">
        <v>0</v>
      </c>
      <c r="AU38" s="23"/>
      <c r="AV38" s="31">
        <v>10</v>
      </c>
      <c r="AW38" s="32">
        <v>0</v>
      </c>
      <c r="AX38" s="32">
        <v>0</v>
      </c>
      <c r="AY38" s="32">
        <v>40</v>
      </c>
      <c r="AZ38" s="33">
        <v>-50</v>
      </c>
      <c r="BA38" s="23"/>
      <c r="BB38" s="31">
        <v>0</v>
      </c>
      <c r="BC38" s="32">
        <v>0</v>
      </c>
      <c r="BD38" s="32">
        <v>0</v>
      </c>
      <c r="BE38" s="32">
        <v>0</v>
      </c>
      <c r="BF38" s="33">
        <v>0</v>
      </c>
      <c r="BG38" s="23"/>
      <c r="BH38" s="31">
        <v>0</v>
      </c>
      <c r="BI38" s="32">
        <v>0</v>
      </c>
      <c r="BJ38" s="32">
        <v>0</v>
      </c>
      <c r="BK38" s="32">
        <v>0</v>
      </c>
      <c r="BL38" s="33">
        <v>0</v>
      </c>
      <c r="BO38" s="18">
        <f t="shared" si="0"/>
        <v>7</v>
      </c>
      <c r="BP38" s="18">
        <f t="shared" si="1"/>
        <v>2</v>
      </c>
      <c r="BQ38" s="18" t="str">
        <f>INDEX(Results!$C$6:$L$23,$BO38,$BP38*3-2)</f>
        <v>Потенко</v>
      </c>
    </row>
    <row r="39" spans="2:69" s="18" customFormat="1" ht="17.25">
      <c r="B39" s="252"/>
      <c r="C39" s="45" t="str">
        <f>INDEX(Results!$C$6:$L$23,$BO39,$BP39*3-2)</f>
        <v>Заплахов</v>
      </c>
      <c r="D39" s="26">
        <f>SUM(F39:BL39)</f>
        <v>130</v>
      </c>
      <c r="F39" s="31">
        <v>0</v>
      </c>
      <c r="G39" s="32">
        <v>0</v>
      </c>
      <c r="H39" s="32">
        <v>0</v>
      </c>
      <c r="I39" s="32">
        <v>40</v>
      </c>
      <c r="J39" s="33">
        <v>0</v>
      </c>
      <c r="K39" s="23"/>
      <c r="L39" s="31">
        <v>0</v>
      </c>
      <c r="M39" s="32">
        <v>20</v>
      </c>
      <c r="N39" s="32">
        <v>0</v>
      </c>
      <c r="O39" s="32">
        <v>0</v>
      </c>
      <c r="P39" s="33">
        <v>0</v>
      </c>
      <c r="Q39" s="23"/>
      <c r="R39" s="31">
        <v>10</v>
      </c>
      <c r="S39" s="32">
        <v>0</v>
      </c>
      <c r="T39" s="32">
        <v>0</v>
      </c>
      <c r="U39" s="32">
        <v>0</v>
      </c>
      <c r="V39" s="33">
        <v>0</v>
      </c>
      <c r="W39" s="23"/>
      <c r="X39" s="31">
        <v>0</v>
      </c>
      <c r="Y39" s="32">
        <v>0</v>
      </c>
      <c r="Z39" s="32">
        <v>0</v>
      </c>
      <c r="AA39" s="32">
        <v>0</v>
      </c>
      <c r="AB39" s="33">
        <v>0</v>
      </c>
      <c r="AC39" s="23"/>
      <c r="AD39" s="31">
        <v>0</v>
      </c>
      <c r="AE39" s="32">
        <v>0</v>
      </c>
      <c r="AF39" s="32">
        <v>30</v>
      </c>
      <c r="AG39" s="32">
        <v>0</v>
      </c>
      <c r="AH39" s="33">
        <v>0</v>
      </c>
      <c r="AI39" s="23"/>
      <c r="AJ39" s="31">
        <v>0</v>
      </c>
      <c r="AK39" s="32">
        <v>0</v>
      </c>
      <c r="AL39" s="32">
        <v>30</v>
      </c>
      <c r="AM39" s="32">
        <v>0</v>
      </c>
      <c r="AN39" s="33">
        <v>0</v>
      </c>
      <c r="AO39" s="23"/>
      <c r="AP39" s="31">
        <v>0</v>
      </c>
      <c r="AQ39" s="32">
        <v>0</v>
      </c>
      <c r="AR39" s="32">
        <v>0</v>
      </c>
      <c r="AS39" s="32">
        <v>0</v>
      </c>
      <c r="AT39" s="33">
        <v>0</v>
      </c>
      <c r="AU39" s="23"/>
      <c r="AV39" s="31">
        <v>0</v>
      </c>
      <c r="AW39" s="32">
        <v>0</v>
      </c>
      <c r="AX39" s="32">
        <v>0</v>
      </c>
      <c r="AY39" s="32">
        <v>0</v>
      </c>
      <c r="AZ39" s="33">
        <v>0</v>
      </c>
      <c r="BA39" s="23"/>
      <c r="BB39" s="31">
        <v>0</v>
      </c>
      <c r="BC39" s="32">
        <v>0</v>
      </c>
      <c r="BD39" s="32">
        <v>0</v>
      </c>
      <c r="BE39" s="32">
        <v>0</v>
      </c>
      <c r="BF39" s="33">
        <v>0</v>
      </c>
      <c r="BG39" s="23"/>
      <c r="BH39" s="31">
        <v>0</v>
      </c>
      <c r="BI39" s="32">
        <v>0</v>
      </c>
      <c r="BJ39" s="32">
        <v>0</v>
      </c>
      <c r="BK39" s="32">
        <v>0</v>
      </c>
      <c r="BL39" s="33">
        <v>0</v>
      </c>
      <c r="BO39" s="18">
        <f t="shared" si="0"/>
        <v>7</v>
      </c>
      <c r="BP39" s="18">
        <f t="shared" si="1"/>
        <v>3</v>
      </c>
      <c r="BQ39" s="18" t="str">
        <f>INDEX(Results!$C$6:$L$23,$BO39,$BP39*3-2)</f>
        <v>Заплахов</v>
      </c>
    </row>
    <row r="40" spans="2:69" s="18" customFormat="1" ht="18" thickBot="1">
      <c r="B40" s="253"/>
      <c r="C40" s="46" t="str">
        <f>INDEX(Results!$C$6:$L$23,$BO40,$BP40*3-2)</f>
        <v>Иванов</v>
      </c>
      <c r="D40" s="27">
        <f>SUM(F40:BL40)</f>
        <v>140</v>
      </c>
      <c r="F40" s="34">
        <v>0</v>
      </c>
      <c r="G40" s="35">
        <v>0</v>
      </c>
      <c r="H40" s="35">
        <v>0</v>
      </c>
      <c r="I40" s="35">
        <v>0</v>
      </c>
      <c r="J40" s="36">
        <v>0</v>
      </c>
      <c r="K40" s="23"/>
      <c r="L40" s="34">
        <v>10</v>
      </c>
      <c r="M40" s="35">
        <v>0</v>
      </c>
      <c r="N40" s="35">
        <v>0</v>
      </c>
      <c r="O40" s="35">
        <v>0</v>
      </c>
      <c r="P40" s="36">
        <v>0</v>
      </c>
      <c r="Q40" s="23"/>
      <c r="R40" s="34">
        <v>0</v>
      </c>
      <c r="S40" s="35">
        <v>0</v>
      </c>
      <c r="T40" s="35">
        <v>0</v>
      </c>
      <c r="U40" s="35">
        <v>0</v>
      </c>
      <c r="V40" s="36">
        <v>0</v>
      </c>
      <c r="W40" s="23"/>
      <c r="X40" s="34">
        <v>0</v>
      </c>
      <c r="Y40" s="35">
        <v>20</v>
      </c>
      <c r="Z40" s="35">
        <v>0</v>
      </c>
      <c r="AA40" s="35">
        <v>0</v>
      </c>
      <c r="AB40" s="36">
        <v>50</v>
      </c>
      <c r="AC40" s="23"/>
      <c r="AD40" s="34">
        <v>0</v>
      </c>
      <c r="AE40" s="35">
        <v>20</v>
      </c>
      <c r="AF40" s="35">
        <v>0</v>
      </c>
      <c r="AG40" s="35">
        <v>0</v>
      </c>
      <c r="AH40" s="36">
        <v>0</v>
      </c>
      <c r="AI40" s="23"/>
      <c r="AJ40" s="34">
        <v>0</v>
      </c>
      <c r="AK40" s="35">
        <v>0</v>
      </c>
      <c r="AL40" s="35">
        <v>0</v>
      </c>
      <c r="AM40" s="35">
        <v>40</v>
      </c>
      <c r="AN40" s="36">
        <v>0</v>
      </c>
      <c r="AO40" s="23"/>
      <c r="AP40" s="34">
        <v>0</v>
      </c>
      <c r="AQ40" s="35">
        <v>-20</v>
      </c>
      <c r="AR40" s="35">
        <v>0</v>
      </c>
      <c r="AS40" s="35">
        <v>0</v>
      </c>
      <c r="AT40" s="36">
        <v>0</v>
      </c>
      <c r="AU40" s="23"/>
      <c r="AV40" s="34">
        <v>0</v>
      </c>
      <c r="AW40" s="35">
        <v>20</v>
      </c>
      <c r="AX40" s="35">
        <v>0</v>
      </c>
      <c r="AY40" s="35">
        <v>0</v>
      </c>
      <c r="AZ40" s="36">
        <v>0</v>
      </c>
      <c r="BA40" s="23"/>
      <c r="BB40" s="34">
        <v>0</v>
      </c>
      <c r="BC40" s="35">
        <v>0</v>
      </c>
      <c r="BD40" s="35">
        <v>0</v>
      </c>
      <c r="BE40" s="35">
        <v>0</v>
      </c>
      <c r="BF40" s="36">
        <v>0</v>
      </c>
      <c r="BG40" s="23"/>
      <c r="BH40" s="34">
        <v>0</v>
      </c>
      <c r="BI40" s="35">
        <v>0</v>
      </c>
      <c r="BJ40" s="35">
        <v>0</v>
      </c>
      <c r="BK40" s="35">
        <v>0</v>
      </c>
      <c r="BL40" s="36">
        <v>0</v>
      </c>
      <c r="BO40" s="18">
        <f t="shared" si="0"/>
        <v>7</v>
      </c>
      <c r="BP40" s="18">
        <f t="shared" si="1"/>
        <v>4</v>
      </c>
      <c r="BQ40" s="18" t="str">
        <f>INDEX(Results!$C$6:$L$23,$BO40,$BP40*3-2)</f>
        <v>Иванов</v>
      </c>
    </row>
    <row r="41" spans="2:68" s="18" customFormat="1" ht="6" customHeight="1" thickBot="1">
      <c r="B41" s="23"/>
      <c r="C41" s="12"/>
      <c r="D41" s="1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O41" s="18">
        <f t="shared" si="0"/>
        <v>7</v>
      </c>
      <c r="BP41" s="18">
        <f t="shared" si="1"/>
        <v>5</v>
      </c>
    </row>
    <row r="42" spans="2:69" s="18" customFormat="1" ht="17.25">
      <c r="B42" s="251">
        <v>8</v>
      </c>
      <c r="C42" s="44" t="str">
        <f>INDEX(Results!$C$6:$L$23,$BO42,$BP42*3-2)</f>
        <v>Федянина</v>
      </c>
      <c r="D42" s="37">
        <f>SUM(F42:BL42)</f>
        <v>-100</v>
      </c>
      <c r="F42" s="28">
        <v>0</v>
      </c>
      <c r="G42" s="29">
        <v>0</v>
      </c>
      <c r="H42" s="29">
        <v>0</v>
      </c>
      <c r="I42" s="29">
        <v>0</v>
      </c>
      <c r="J42" s="30">
        <v>0</v>
      </c>
      <c r="K42" s="23"/>
      <c r="L42" s="28">
        <v>0</v>
      </c>
      <c r="M42" s="29">
        <v>0</v>
      </c>
      <c r="N42" s="29">
        <v>0</v>
      </c>
      <c r="O42" s="29">
        <v>0</v>
      </c>
      <c r="P42" s="30">
        <v>0</v>
      </c>
      <c r="Q42" s="23"/>
      <c r="R42" s="28">
        <v>0</v>
      </c>
      <c r="S42" s="29">
        <v>0</v>
      </c>
      <c r="T42" s="29">
        <v>0</v>
      </c>
      <c r="U42" s="29">
        <v>0</v>
      </c>
      <c r="V42" s="30">
        <v>-50</v>
      </c>
      <c r="W42" s="23"/>
      <c r="X42" s="28">
        <v>0</v>
      </c>
      <c r="Y42" s="29">
        <v>0</v>
      </c>
      <c r="Z42" s="29">
        <v>0</v>
      </c>
      <c r="AA42" s="29">
        <v>0</v>
      </c>
      <c r="AB42" s="30">
        <v>0</v>
      </c>
      <c r="AC42" s="23"/>
      <c r="AD42" s="28">
        <v>0</v>
      </c>
      <c r="AE42" s="29">
        <v>0</v>
      </c>
      <c r="AF42" s="29">
        <v>0</v>
      </c>
      <c r="AG42" s="29">
        <v>0</v>
      </c>
      <c r="AH42" s="30">
        <v>0</v>
      </c>
      <c r="AI42" s="23"/>
      <c r="AJ42" s="28">
        <v>0</v>
      </c>
      <c r="AK42" s="29">
        <v>0</v>
      </c>
      <c r="AL42" s="29">
        <v>0</v>
      </c>
      <c r="AM42" s="29">
        <v>0</v>
      </c>
      <c r="AN42" s="30">
        <v>-50</v>
      </c>
      <c r="AO42" s="23"/>
      <c r="AP42" s="28">
        <v>0</v>
      </c>
      <c r="AQ42" s="29">
        <v>0</v>
      </c>
      <c r="AR42" s="29">
        <v>0</v>
      </c>
      <c r="AS42" s="29">
        <v>0</v>
      </c>
      <c r="AT42" s="30">
        <v>0</v>
      </c>
      <c r="AU42" s="23"/>
      <c r="AV42" s="28">
        <v>0</v>
      </c>
      <c r="AW42" s="29">
        <v>0</v>
      </c>
      <c r="AX42" s="29">
        <v>0</v>
      </c>
      <c r="AY42" s="29">
        <v>0</v>
      </c>
      <c r="AZ42" s="30">
        <v>0</v>
      </c>
      <c r="BA42" s="23"/>
      <c r="BB42" s="28">
        <v>0</v>
      </c>
      <c r="BC42" s="29">
        <v>0</v>
      </c>
      <c r="BD42" s="29">
        <v>0</v>
      </c>
      <c r="BE42" s="29">
        <v>0</v>
      </c>
      <c r="BF42" s="30">
        <v>0</v>
      </c>
      <c r="BG42" s="23"/>
      <c r="BH42" s="28">
        <v>0</v>
      </c>
      <c r="BI42" s="29">
        <v>0</v>
      </c>
      <c r="BJ42" s="29">
        <v>0</v>
      </c>
      <c r="BK42" s="29">
        <v>0</v>
      </c>
      <c r="BL42" s="30">
        <v>0</v>
      </c>
      <c r="BO42" s="18">
        <f t="shared" si="0"/>
        <v>8</v>
      </c>
      <c r="BP42" s="18">
        <f t="shared" si="1"/>
        <v>1</v>
      </c>
      <c r="BQ42" s="18" t="str">
        <f>INDEX(Results!$C$6:$L$23,$BO42,$BP42*3-2)</f>
        <v>Федянина</v>
      </c>
    </row>
    <row r="43" spans="2:69" s="18" customFormat="1" ht="17.25">
      <c r="B43" s="252"/>
      <c r="C43" s="45" t="str">
        <f>INDEX(Results!$C$6:$L$23,$BO43,$BP43*3-2)</f>
        <v>Зильберштейн</v>
      </c>
      <c r="D43" s="26">
        <f>SUM(F43:BL43)</f>
        <v>-50</v>
      </c>
      <c r="F43" s="31">
        <v>10</v>
      </c>
      <c r="G43" s="32">
        <v>0</v>
      </c>
      <c r="H43" s="32">
        <v>0</v>
      </c>
      <c r="I43" s="32">
        <v>40</v>
      </c>
      <c r="J43" s="33">
        <v>0</v>
      </c>
      <c r="K43" s="23"/>
      <c r="L43" s="31">
        <v>0</v>
      </c>
      <c r="M43" s="32">
        <v>0</v>
      </c>
      <c r="N43" s="32">
        <v>-30</v>
      </c>
      <c r="O43" s="32">
        <v>0</v>
      </c>
      <c r="P43" s="33">
        <v>0</v>
      </c>
      <c r="Q43" s="23"/>
      <c r="R43" s="31">
        <v>-10</v>
      </c>
      <c r="S43" s="32">
        <v>0</v>
      </c>
      <c r="T43" s="32">
        <v>0</v>
      </c>
      <c r="U43" s="32">
        <v>0</v>
      </c>
      <c r="V43" s="33">
        <v>0</v>
      </c>
      <c r="W43" s="23"/>
      <c r="X43" s="31">
        <v>-10</v>
      </c>
      <c r="Y43" s="32">
        <v>0</v>
      </c>
      <c r="Z43" s="32">
        <v>-30</v>
      </c>
      <c r="AA43" s="32">
        <v>0</v>
      </c>
      <c r="AB43" s="33">
        <v>0</v>
      </c>
      <c r="AC43" s="23"/>
      <c r="AD43" s="31">
        <v>10</v>
      </c>
      <c r="AE43" s="32">
        <v>-20</v>
      </c>
      <c r="AF43" s="32">
        <v>0</v>
      </c>
      <c r="AG43" s="32">
        <v>0</v>
      </c>
      <c r="AH43" s="33">
        <v>0</v>
      </c>
      <c r="AI43" s="23"/>
      <c r="AJ43" s="31">
        <v>10</v>
      </c>
      <c r="AK43" s="32">
        <v>0</v>
      </c>
      <c r="AL43" s="32">
        <v>0</v>
      </c>
      <c r="AM43" s="32">
        <v>0</v>
      </c>
      <c r="AN43" s="33">
        <v>-50</v>
      </c>
      <c r="AO43" s="23"/>
      <c r="AP43" s="31">
        <v>0</v>
      </c>
      <c r="AQ43" s="32">
        <v>0</v>
      </c>
      <c r="AR43" s="32">
        <v>-30</v>
      </c>
      <c r="AS43" s="32">
        <v>40</v>
      </c>
      <c r="AT43" s="33">
        <v>0</v>
      </c>
      <c r="AU43" s="23"/>
      <c r="AV43" s="31">
        <v>0</v>
      </c>
      <c r="AW43" s="32">
        <v>0</v>
      </c>
      <c r="AX43" s="32">
        <v>-30</v>
      </c>
      <c r="AY43" s="32">
        <v>0</v>
      </c>
      <c r="AZ43" s="33">
        <v>50</v>
      </c>
      <c r="BA43" s="23"/>
      <c r="BB43" s="31">
        <v>0</v>
      </c>
      <c r="BC43" s="32">
        <v>0</v>
      </c>
      <c r="BD43" s="32">
        <v>0</v>
      </c>
      <c r="BE43" s="32">
        <v>0</v>
      </c>
      <c r="BF43" s="33">
        <v>0</v>
      </c>
      <c r="BG43" s="23"/>
      <c r="BH43" s="31">
        <v>0</v>
      </c>
      <c r="BI43" s="32">
        <v>0</v>
      </c>
      <c r="BJ43" s="32">
        <v>0</v>
      </c>
      <c r="BK43" s="32">
        <v>0</v>
      </c>
      <c r="BL43" s="33">
        <v>0</v>
      </c>
      <c r="BO43" s="18">
        <f t="shared" si="0"/>
        <v>8</v>
      </c>
      <c r="BP43" s="18">
        <f t="shared" si="1"/>
        <v>2</v>
      </c>
      <c r="BQ43" s="18" t="str">
        <f>INDEX(Results!$C$6:$L$23,$BO43,$BP43*3-2)</f>
        <v>Зильберштейн</v>
      </c>
    </row>
    <row r="44" spans="2:69" s="18" customFormat="1" ht="17.25">
      <c r="B44" s="252"/>
      <c r="C44" s="45" t="str">
        <f>INDEX(Results!$C$6:$L$23,$BO44,$BP44*3-2)</f>
        <v>Копылева</v>
      </c>
      <c r="D44" s="26">
        <f>SUM(F44:BL44)</f>
        <v>100</v>
      </c>
      <c r="F44" s="31">
        <v>0</v>
      </c>
      <c r="G44" s="32">
        <v>20</v>
      </c>
      <c r="H44" s="32">
        <v>-30</v>
      </c>
      <c r="I44" s="32">
        <v>0</v>
      </c>
      <c r="J44" s="33">
        <v>0</v>
      </c>
      <c r="K44" s="23"/>
      <c r="L44" s="31">
        <v>0</v>
      </c>
      <c r="M44" s="32">
        <v>0</v>
      </c>
      <c r="N44" s="32">
        <v>0</v>
      </c>
      <c r="O44" s="32">
        <v>0</v>
      </c>
      <c r="P44" s="33">
        <v>0</v>
      </c>
      <c r="Q44" s="23"/>
      <c r="R44" s="31">
        <v>0</v>
      </c>
      <c r="S44" s="32">
        <v>0</v>
      </c>
      <c r="T44" s="32">
        <v>0</v>
      </c>
      <c r="U44" s="32">
        <v>0</v>
      </c>
      <c r="V44" s="33">
        <v>0</v>
      </c>
      <c r="W44" s="23"/>
      <c r="X44" s="31">
        <v>0</v>
      </c>
      <c r="Y44" s="32">
        <v>20</v>
      </c>
      <c r="Z44" s="32">
        <v>0</v>
      </c>
      <c r="AA44" s="32">
        <v>0</v>
      </c>
      <c r="AB44" s="33">
        <v>0</v>
      </c>
      <c r="AC44" s="23"/>
      <c r="AD44" s="31">
        <v>0</v>
      </c>
      <c r="AE44" s="32">
        <v>0</v>
      </c>
      <c r="AF44" s="32">
        <v>30</v>
      </c>
      <c r="AG44" s="32">
        <v>0</v>
      </c>
      <c r="AH44" s="33">
        <v>0</v>
      </c>
      <c r="AI44" s="23"/>
      <c r="AJ44" s="31">
        <v>0</v>
      </c>
      <c r="AK44" s="32">
        <v>0</v>
      </c>
      <c r="AL44" s="32">
        <v>0</v>
      </c>
      <c r="AM44" s="32">
        <v>0</v>
      </c>
      <c r="AN44" s="33">
        <v>0</v>
      </c>
      <c r="AO44" s="23"/>
      <c r="AP44" s="31">
        <v>10</v>
      </c>
      <c r="AQ44" s="32">
        <v>-20</v>
      </c>
      <c r="AR44" s="32">
        <v>0</v>
      </c>
      <c r="AS44" s="32">
        <v>0</v>
      </c>
      <c r="AT44" s="33">
        <v>50</v>
      </c>
      <c r="AU44" s="23"/>
      <c r="AV44" s="31">
        <v>0</v>
      </c>
      <c r="AW44" s="32">
        <v>20</v>
      </c>
      <c r="AX44" s="32">
        <v>0</v>
      </c>
      <c r="AY44" s="32">
        <v>0</v>
      </c>
      <c r="AZ44" s="33">
        <v>0</v>
      </c>
      <c r="BA44" s="23"/>
      <c r="BB44" s="31">
        <v>0</v>
      </c>
      <c r="BC44" s="32">
        <v>0</v>
      </c>
      <c r="BD44" s="32">
        <v>0</v>
      </c>
      <c r="BE44" s="32">
        <v>0</v>
      </c>
      <c r="BF44" s="33">
        <v>0</v>
      </c>
      <c r="BG44" s="23"/>
      <c r="BH44" s="31">
        <v>0</v>
      </c>
      <c r="BI44" s="32">
        <v>0</v>
      </c>
      <c r="BJ44" s="32">
        <v>0</v>
      </c>
      <c r="BK44" s="32">
        <v>0</v>
      </c>
      <c r="BL44" s="33">
        <v>0</v>
      </c>
      <c r="BO44" s="18">
        <f t="shared" si="0"/>
        <v>8</v>
      </c>
      <c r="BP44" s="18">
        <f t="shared" si="1"/>
        <v>3</v>
      </c>
      <c r="BQ44" s="18" t="str">
        <f>INDEX(Results!$C$6:$L$23,$BO44,$BP44*3-2)</f>
        <v>Копылева</v>
      </c>
    </row>
    <row r="45" spans="2:69" s="18" customFormat="1" ht="18" thickBot="1">
      <c r="B45" s="253"/>
      <c r="C45" s="46" t="str">
        <f>INDEX(Results!$C$6:$L$23,$BO45,$BP45*3-2)</f>
        <v>Демчук</v>
      </c>
      <c r="D45" s="27">
        <f>SUM(F45:BL45)</f>
        <v>30</v>
      </c>
      <c r="F45" s="34">
        <v>0</v>
      </c>
      <c r="G45" s="35">
        <v>0</v>
      </c>
      <c r="H45" s="35">
        <v>0</v>
      </c>
      <c r="I45" s="35">
        <v>0</v>
      </c>
      <c r="J45" s="36">
        <v>0</v>
      </c>
      <c r="K45" s="23"/>
      <c r="L45" s="34">
        <v>10</v>
      </c>
      <c r="M45" s="35">
        <v>20</v>
      </c>
      <c r="N45" s="35">
        <v>0</v>
      </c>
      <c r="O45" s="35">
        <v>0</v>
      </c>
      <c r="P45" s="36">
        <v>0</v>
      </c>
      <c r="Q45" s="23"/>
      <c r="R45" s="34">
        <v>-10</v>
      </c>
      <c r="S45" s="35">
        <v>0</v>
      </c>
      <c r="T45" s="35">
        <v>0</v>
      </c>
      <c r="U45" s="35">
        <v>0</v>
      </c>
      <c r="V45" s="36">
        <v>0</v>
      </c>
      <c r="W45" s="23"/>
      <c r="X45" s="34">
        <v>0</v>
      </c>
      <c r="Y45" s="35">
        <v>0</v>
      </c>
      <c r="Z45" s="35">
        <v>0</v>
      </c>
      <c r="AA45" s="35">
        <v>0</v>
      </c>
      <c r="AB45" s="36">
        <v>0</v>
      </c>
      <c r="AC45" s="23"/>
      <c r="AD45" s="34">
        <v>0</v>
      </c>
      <c r="AE45" s="35">
        <v>0</v>
      </c>
      <c r="AF45" s="35">
        <v>0</v>
      </c>
      <c r="AG45" s="35">
        <v>0</v>
      </c>
      <c r="AH45" s="36">
        <v>0</v>
      </c>
      <c r="AI45" s="23"/>
      <c r="AJ45" s="34">
        <v>0</v>
      </c>
      <c r="AK45" s="35">
        <v>0</v>
      </c>
      <c r="AL45" s="35">
        <v>0</v>
      </c>
      <c r="AM45" s="35">
        <v>0</v>
      </c>
      <c r="AN45" s="36">
        <v>0</v>
      </c>
      <c r="AO45" s="23"/>
      <c r="AP45" s="34">
        <v>0</v>
      </c>
      <c r="AQ45" s="35">
        <v>0</v>
      </c>
      <c r="AR45" s="35">
        <v>0</v>
      </c>
      <c r="AS45" s="35">
        <v>0</v>
      </c>
      <c r="AT45" s="36">
        <v>0</v>
      </c>
      <c r="AU45" s="23"/>
      <c r="AV45" s="34">
        <v>0</v>
      </c>
      <c r="AW45" s="35">
        <v>0</v>
      </c>
      <c r="AX45" s="35">
        <v>-30</v>
      </c>
      <c r="AY45" s="35">
        <v>40</v>
      </c>
      <c r="AZ45" s="36">
        <v>0</v>
      </c>
      <c r="BA45" s="23"/>
      <c r="BB45" s="34">
        <v>0</v>
      </c>
      <c r="BC45" s="35">
        <v>0</v>
      </c>
      <c r="BD45" s="35">
        <v>0</v>
      </c>
      <c r="BE45" s="35">
        <v>0</v>
      </c>
      <c r="BF45" s="36">
        <v>0</v>
      </c>
      <c r="BG45" s="23"/>
      <c r="BH45" s="34">
        <v>0</v>
      </c>
      <c r="BI45" s="35">
        <v>0</v>
      </c>
      <c r="BJ45" s="35">
        <v>0</v>
      </c>
      <c r="BK45" s="35">
        <v>0</v>
      </c>
      <c r="BL45" s="36">
        <v>0</v>
      </c>
      <c r="BO45" s="18">
        <f t="shared" si="0"/>
        <v>8</v>
      </c>
      <c r="BP45" s="18">
        <f t="shared" si="1"/>
        <v>4</v>
      </c>
      <c r="BQ45" s="18" t="str">
        <f>INDEX(Results!$C$6:$L$23,$BO45,$BP45*3-2)</f>
        <v>Демчук</v>
      </c>
    </row>
    <row r="46" spans="2:68" s="18" customFormat="1" ht="6" customHeight="1" thickBot="1">
      <c r="B46" s="23"/>
      <c r="C46" s="12"/>
      <c r="D46" s="1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O46" s="18">
        <f t="shared" si="0"/>
        <v>8</v>
      </c>
      <c r="BP46" s="18">
        <f t="shared" si="1"/>
        <v>5</v>
      </c>
    </row>
    <row r="47" spans="2:69" s="18" customFormat="1" ht="17.25">
      <c r="B47" s="251">
        <v>9</v>
      </c>
      <c r="C47" s="44" t="str">
        <f>INDEX(Results!$C$6:$L$23,$BO47,$BP47*3-2)</f>
        <v>Амельченков</v>
      </c>
      <c r="D47" s="37">
        <f>SUM(F47:BL47)</f>
        <v>160</v>
      </c>
      <c r="F47" s="28">
        <v>0</v>
      </c>
      <c r="G47" s="29">
        <v>0</v>
      </c>
      <c r="H47" s="29">
        <v>0</v>
      </c>
      <c r="I47" s="29">
        <v>0</v>
      </c>
      <c r="J47" s="30">
        <v>0</v>
      </c>
      <c r="K47" s="23"/>
      <c r="L47" s="28">
        <v>0</v>
      </c>
      <c r="M47" s="29">
        <v>20</v>
      </c>
      <c r="N47" s="29">
        <v>0</v>
      </c>
      <c r="O47" s="29">
        <v>0</v>
      </c>
      <c r="P47" s="30">
        <v>50</v>
      </c>
      <c r="Q47" s="23"/>
      <c r="R47" s="28">
        <v>0</v>
      </c>
      <c r="S47" s="29">
        <v>20</v>
      </c>
      <c r="T47" s="29">
        <v>0</v>
      </c>
      <c r="U47" s="29">
        <v>40</v>
      </c>
      <c r="V47" s="30">
        <v>0</v>
      </c>
      <c r="W47" s="23"/>
      <c r="X47" s="28">
        <v>0</v>
      </c>
      <c r="Y47" s="29">
        <v>0</v>
      </c>
      <c r="Z47" s="29">
        <v>0</v>
      </c>
      <c r="AA47" s="29">
        <v>0</v>
      </c>
      <c r="AB47" s="30">
        <v>0</v>
      </c>
      <c r="AC47" s="23"/>
      <c r="AD47" s="28">
        <v>10</v>
      </c>
      <c r="AE47" s="29">
        <v>20</v>
      </c>
      <c r="AF47" s="29">
        <v>0</v>
      </c>
      <c r="AG47" s="29">
        <v>0</v>
      </c>
      <c r="AH47" s="30">
        <v>0</v>
      </c>
      <c r="AI47" s="23"/>
      <c r="AJ47" s="28">
        <v>0</v>
      </c>
      <c r="AK47" s="29">
        <v>0</v>
      </c>
      <c r="AL47" s="29">
        <v>0</v>
      </c>
      <c r="AM47" s="29">
        <v>0</v>
      </c>
      <c r="AN47" s="30">
        <v>0</v>
      </c>
      <c r="AO47" s="23"/>
      <c r="AP47" s="28">
        <v>0</v>
      </c>
      <c r="AQ47" s="29">
        <v>0</v>
      </c>
      <c r="AR47" s="29">
        <v>0</v>
      </c>
      <c r="AS47" s="29">
        <v>0</v>
      </c>
      <c r="AT47" s="30">
        <v>0</v>
      </c>
      <c r="AU47" s="23"/>
      <c r="AV47" s="28">
        <v>0</v>
      </c>
      <c r="AW47" s="29">
        <v>0</v>
      </c>
      <c r="AX47" s="29">
        <v>0</v>
      </c>
      <c r="AY47" s="29">
        <v>0</v>
      </c>
      <c r="AZ47" s="30">
        <v>0</v>
      </c>
      <c r="BA47" s="23"/>
      <c r="BB47" s="28">
        <v>0</v>
      </c>
      <c r="BC47" s="29">
        <v>0</v>
      </c>
      <c r="BD47" s="29">
        <v>0</v>
      </c>
      <c r="BE47" s="29">
        <v>0</v>
      </c>
      <c r="BF47" s="30">
        <v>0</v>
      </c>
      <c r="BG47" s="23"/>
      <c r="BH47" s="28">
        <v>0</v>
      </c>
      <c r="BI47" s="29">
        <v>0</v>
      </c>
      <c r="BJ47" s="29">
        <v>0</v>
      </c>
      <c r="BK47" s="29">
        <v>0</v>
      </c>
      <c r="BL47" s="30">
        <v>0</v>
      </c>
      <c r="BO47" s="18">
        <f t="shared" si="0"/>
        <v>9</v>
      </c>
      <c r="BP47" s="18">
        <f t="shared" si="1"/>
        <v>1</v>
      </c>
      <c r="BQ47" s="18" t="str">
        <f>INDEX(Results!$C$6:$L$23,$BO47,$BP47*3-2)</f>
        <v>Амельченков</v>
      </c>
    </row>
    <row r="48" spans="2:69" s="18" customFormat="1" ht="17.25">
      <c r="B48" s="252"/>
      <c r="C48" s="45" t="str">
        <f>INDEX(Results!$C$6:$L$23,$BO48,$BP48*3-2)</f>
        <v>Вайсман</v>
      </c>
      <c r="D48" s="26">
        <f>SUM(F48:BL48)</f>
        <v>40</v>
      </c>
      <c r="F48" s="31">
        <v>0</v>
      </c>
      <c r="G48" s="32">
        <v>0</v>
      </c>
      <c r="H48" s="32">
        <v>0</v>
      </c>
      <c r="I48" s="32">
        <v>0</v>
      </c>
      <c r="J48" s="33">
        <v>0</v>
      </c>
      <c r="K48" s="23"/>
      <c r="L48" s="31">
        <v>10</v>
      </c>
      <c r="M48" s="32">
        <v>0</v>
      </c>
      <c r="N48" s="32">
        <v>0</v>
      </c>
      <c r="O48" s="32">
        <v>0</v>
      </c>
      <c r="P48" s="33">
        <v>0</v>
      </c>
      <c r="Q48" s="23"/>
      <c r="R48" s="31">
        <v>0</v>
      </c>
      <c r="S48" s="32">
        <v>0</v>
      </c>
      <c r="T48" s="32">
        <v>0</v>
      </c>
      <c r="U48" s="32">
        <v>0</v>
      </c>
      <c r="V48" s="33">
        <v>0</v>
      </c>
      <c r="W48" s="23"/>
      <c r="X48" s="31">
        <v>10</v>
      </c>
      <c r="Y48" s="32">
        <v>0</v>
      </c>
      <c r="Z48" s="32">
        <v>-30</v>
      </c>
      <c r="AA48" s="32">
        <v>0</v>
      </c>
      <c r="AB48" s="33">
        <v>0</v>
      </c>
      <c r="AC48" s="23"/>
      <c r="AD48" s="31">
        <v>0</v>
      </c>
      <c r="AE48" s="32">
        <v>0</v>
      </c>
      <c r="AF48" s="32">
        <v>0</v>
      </c>
      <c r="AG48" s="32">
        <v>0</v>
      </c>
      <c r="AH48" s="33">
        <v>50</v>
      </c>
      <c r="AI48" s="23"/>
      <c r="AJ48" s="31">
        <v>0</v>
      </c>
      <c r="AK48" s="32">
        <v>0</v>
      </c>
      <c r="AL48" s="32">
        <v>0</v>
      </c>
      <c r="AM48" s="32">
        <v>0</v>
      </c>
      <c r="AN48" s="33">
        <v>0</v>
      </c>
      <c r="AO48" s="23"/>
      <c r="AP48" s="31">
        <v>0</v>
      </c>
      <c r="AQ48" s="32">
        <v>0</v>
      </c>
      <c r="AR48" s="32">
        <v>0</v>
      </c>
      <c r="AS48" s="32">
        <v>0</v>
      </c>
      <c r="AT48" s="33">
        <v>0</v>
      </c>
      <c r="AU48" s="23"/>
      <c r="AV48" s="31">
        <v>0</v>
      </c>
      <c r="AW48" s="32">
        <v>0</v>
      </c>
      <c r="AX48" s="32">
        <v>0</v>
      </c>
      <c r="AY48" s="32">
        <v>0</v>
      </c>
      <c r="AZ48" s="33">
        <v>0</v>
      </c>
      <c r="BA48" s="23"/>
      <c r="BB48" s="31">
        <v>0</v>
      </c>
      <c r="BC48" s="32">
        <v>0</v>
      </c>
      <c r="BD48" s="32">
        <v>0</v>
      </c>
      <c r="BE48" s="32">
        <v>0</v>
      </c>
      <c r="BF48" s="33">
        <v>0</v>
      </c>
      <c r="BG48" s="23"/>
      <c r="BH48" s="31">
        <v>0</v>
      </c>
      <c r="BI48" s="32">
        <v>0</v>
      </c>
      <c r="BJ48" s="32">
        <v>0</v>
      </c>
      <c r="BK48" s="32">
        <v>0</v>
      </c>
      <c r="BL48" s="33">
        <v>0</v>
      </c>
      <c r="BO48" s="18">
        <f t="shared" si="0"/>
        <v>9</v>
      </c>
      <c r="BP48" s="18">
        <f t="shared" si="1"/>
        <v>2</v>
      </c>
      <c r="BQ48" s="18" t="str">
        <f>INDEX(Results!$C$6:$L$23,$BO48,$BP48*3-2)</f>
        <v>Вайсман</v>
      </c>
    </row>
    <row r="49" spans="2:69" s="18" customFormat="1" ht="17.25">
      <c r="B49" s="252"/>
      <c r="C49" s="45" t="str">
        <f>INDEX(Results!$C$6:$L$23,$BO49,$BP49*3-2)</f>
        <v>Маликов</v>
      </c>
      <c r="D49" s="26">
        <f>SUM(F49:BL49)</f>
        <v>-10</v>
      </c>
      <c r="F49" s="31">
        <v>-10</v>
      </c>
      <c r="G49" s="32">
        <v>0</v>
      </c>
      <c r="H49" s="32">
        <v>0</v>
      </c>
      <c r="I49" s="32">
        <v>0</v>
      </c>
      <c r="J49" s="33">
        <v>0</v>
      </c>
      <c r="K49" s="23"/>
      <c r="L49" s="31">
        <v>0</v>
      </c>
      <c r="M49" s="32">
        <v>0</v>
      </c>
      <c r="N49" s="32">
        <v>0</v>
      </c>
      <c r="O49" s="32">
        <v>0</v>
      </c>
      <c r="P49" s="33">
        <v>0</v>
      </c>
      <c r="Q49" s="23"/>
      <c r="R49" s="31">
        <v>0</v>
      </c>
      <c r="S49" s="32">
        <v>0</v>
      </c>
      <c r="T49" s="32">
        <v>0</v>
      </c>
      <c r="U49" s="32">
        <v>0</v>
      </c>
      <c r="V49" s="33">
        <v>0</v>
      </c>
      <c r="W49" s="23"/>
      <c r="X49" s="31">
        <v>0</v>
      </c>
      <c r="Y49" s="32">
        <v>0</v>
      </c>
      <c r="Z49" s="32">
        <v>0</v>
      </c>
      <c r="AA49" s="32">
        <v>0</v>
      </c>
      <c r="AB49" s="33">
        <v>0</v>
      </c>
      <c r="AC49" s="23"/>
      <c r="AD49" s="31">
        <v>0</v>
      </c>
      <c r="AE49" s="32">
        <v>0</v>
      </c>
      <c r="AF49" s="32">
        <v>0</v>
      </c>
      <c r="AG49" s="32">
        <v>0</v>
      </c>
      <c r="AH49" s="33">
        <v>0</v>
      </c>
      <c r="AI49" s="23"/>
      <c r="AJ49" s="31">
        <v>0</v>
      </c>
      <c r="AK49" s="32">
        <v>0</v>
      </c>
      <c r="AL49" s="32">
        <v>0</v>
      </c>
      <c r="AM49" s="32">
        <v>0</v>
      </c>
      <c r="AN49" s="33">
        <v>0</v>
      </c>
      <c r="AO49" s="23"/>
      <c r="AP49" s="31">
        <v>0</v>
      </c>
      <c r="AQ49" s="32">
        <v>0</v>
      </c>
      <c r="AR49" s="32">
        <v>0</v>
      </c>
      <c r="AS49" s="32">
        <v>0</v>
      </c>
      <c r="AT49" s="33">
        <v>0</v>
      </c>
      <c r="AU49" s="23"/>
      <c r="AV49" s="31">
        <v>0</v>
      </c>
      <c r="AW49" s="32">
        <v>0</v>
      </c>
      <c r="AX49" s="32">
        <v>0</v>
      </c>
      <c r="AY49" s="32">
        <v>0</v>
      </c>
      <c r="AZ49" s="33">
        <v>0</v>
      </c>
      <c r="BA49" s="23"/>
      <c r="BB49" s="31">
        <v>0</v>
      </c>
      <c r="BC49" s="32">
        <v>0</v>
      </c>
      <c r="BD49" s="32">
        <v>0</v>
      </c>
      <c r="BE49" s="32">
        <v>0</v>
      </c>
      <c r="BF49" s="33">
        <v>0</v>
      </c>
      <c r="BG49" s="23"/>
      <c r="BH49" s="31">
        <v>0</v>
      </c>
      <c r="BI49" s="32">
        <v>0</v>
      </c>
      <c r="BJ49" s="32">
        <v>0</v>
      </c>
      <c r="BK49" s="32">
        <v>0</v>
      </c>
      <c r="BL49" s="33">
        <v>0</v>
      </c>
      <c r="BO49" s="18">
        <f t="shared" si="0"/>
        <v>9</v>
      </c>
      <c r="BP49" s="18">
        <f t="shared" si="1"/>
        <v>3</v>
      </c>
      <c r="BQ49" s="18" t="str">
        <f>INDEX(Results!$C$6:$L$23,$BO49,$BP49*3-2)</f>
        <v>Маликов</v>
      </c>
    </row>
    <row r="50" spans="2:69" s="18" customFormat="1" ht="18" thickBot="1">
      <c r="B50" s="253"/>
      <c r="C50" s="46" t="str">
        <f>INDEX(Results!$C$6:$L$23,$BO50,$BP50*3-2)</f>
        <v>Бершадский</v>
      </c>
      <c r="D50" s="27">
        <f>SUM(F50:BL50)</f>
        <v>100</v>
      </c>
      <c r="F50" s="34">
        <v>10</v>
      </c>
      <c r="G50" s="35">
        <v>20</v>
      </c>
      <c r="H50" s="35">
        <v>30</v>
      </c>
      <c r="I50" s="35">
        <v>0</v>
      </c>
      <c r="J50" s="36">
        <v>0</v>
      </c>
      <c r="K50" s="23"/>
      <c r="L50" s="34">
        <v>0</v>
      </c>
      <c r="M50" s="35">
        <v>0</v>
      </c>
      <c r="N50" s="35">
        <v>0</v>
      </c>
      <c r="O50" s="35">
        <v>0</v>
      </c>
      <c r="P50" s="36">
        <v>0</v>
      </c>
      <c r="Q50" s="23"/>
      <c r="R50" s="34">
        <v>0</v>
      </c>
      <c r="S50" s="35">
        <v>0</v>
      </c>
      <c r="T50" s="35">
        <v>0</v>
      </c>
      <c r="U50" s="35">
        <v>0</v>
      </c>
      <c r="V50" s="36">
        <v>0</v>
      </c>
      <c r="W50" s="23"/>
      <c r="X50" s="34">
        <v>0</v>
      </c>
      <c r="Y50" s="35">
        <v>0</v>
      </c>
      <c r="Z50" s="35">
        <v>0</v>
      </c>
      <c r="AA50" s="35">
        <v>0</v>
      </c>
      <c r="AB50" s="36">
        <v>0</v>
      </c>
      <c r="AC50" s="23"/>
      <c r="AD50" s="34">
        <v>0</v>
      </c>
      <c r="AE50" s="35">
        <v>0</v>
      </c>
      <c r="AF50" s="35">
        <v>0</v>
      </c>
      <c r="AG50" s="35">
        <v>0</v>
      </c>
      <c r="AH50" s="36">
        <v>0</v>
      </c>
      <c r="AI50" s="23"/>
      <c r="AJ50" s="34">
        <v>10</v>
      </c>
      <c r="AK50" s="35">
        <v>0</v>
      </c>
      <c r="AL50" s="35">
        <v>30</v>
      </c>
      <c r="AM50" s="35">
        <v>0</v>
      </c>
      <c r="AN50" s="36">
        <v>0</v>
      </c>
      <c r="AO50" s="23"/>
      <c r="AP50" s="34">
        <v>0</v>
      </c>
      <c r="AQ50" s="35">
        <v>0</v>
      </c>
      <c r="AR50" s="35">
        <v>0</v>
      </c>
      <c r="AS50" s="35">
        <v>0</v>
      </c>
      <c r="AT50" s="36">
        <v>0</v>
      </c>
      <c r="AU50" s="23"/>
      <c r="AV50" s="34">
        <v>0</v>
      </c>
      <c r="AW50" s="35">
        <v>0</v>
      </c>
      <c r="AX50" s="35">
        <v>0</v>
      </c>
      <c r="AY50" s="35">
        <v>0</v>
      </c>
      <c r="AZ50" s="36">
        <v>0</v>
      </c>
      <c r="BA50" s="23"/>
      <c r="BB50" s="34">
        <v>0</v>
      </c>
      <c r="BC50" s="35">
        <v>0</v>
      </c>
      <c r="BD50" s="35">
        <v>0</v>
      </c>
      <c r="BE50" s="35">
        <v>0</v>
      </c>
      <c r="BF50" s="36">
        <v>0</v>
      </c>
      <c r="BG50" s="23"/>
      <c r="BH50" s="34">
        <v>0</v>
      </c>
      <c r="BI50" s="35">
        <v>0</v>
      </c>
      <c r="BJ50" s="35">
        <v>0</v>
      </c>
      <c r="BK50" s="35">
        <v>0</v>
      </c>
      <c r="BL50" s="36">
        <v>0</v>
      </c>
      <c r="BO50" s="18">
        <f t="shared" si="0"/>
        <v>9</v>
      </c>
      <c r="BP50" s="18">
        <f t="shared" si="1"/>
        <v>4</v>
      </c>
      <c r="BQ50" s="18" t="str">
        <f>INDEX(Results!$C$6:$L$23,$BO50,$BP50*3-2)</f>
        <v>Бершадский</v>
      </c>
    </row>
    <row r="51" spans="2:68" s="18" customFormat="1" ht="6" customHeight="1" thickBot="1">
      <c r="B51" s="23"/>
      <c r="C51" s="12"/>
      <c r="D51" s="1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O51" s="18">
        <f t="shared" si="0"/>
        <v>9</v>
      </c>
      <c r="BP51" s="18">
        <f t="shared" si="1"/>
        <v>5</v>
      </c>
    </row>
    <row r="52" spans="2:69" s="18" customFormat="1" ht="17.25">
      <c r="B52" s="251">
        <v>10</v>
      </c>
      <c r="C52" s="44" t="str">
        <f>INDEX(Results!$C$6:$L$23,$BO52,$BP52*3-2)</f>
        <v>Дейгин</v>
      </c>
      <c r="D52" s="37">
        <f>SUM(F52:BL52)</f>
        <v>0</v>
      </c>
      <c r="F52" s="28">
        <v>0</v>
      </c>
      <c r="G52" s="29">
        <v>0</v>
      </c>
      <c r="H52" s="29">
        <v>0</v>
      </c>
      <c r="I52" s="29">
        <v>0</v>
      </c>
      <c r="J52" s="30">
        <v>0</v>
      </c>
      <c r="K52" s="23"/>
      <c r="L52" s="28">
        <v>0</v>
      </c>
      <c r="M52" s="29">
        <v>0</v>
      </c>
      <c r="N52" s="29">
        <v>0</v>
      </c>
      <c r="O52" s="29">
        <v>0</v>
      </c>
      <c r="P52" s="30">
        <v>0</v>
      </c>
      <c r="Q52" s="23"/>
      <c r="R52" s="28">
        <v>0</v>
      </c>
      <c r="S52" s="29">
        <v>0</v>
      </c>
      <c r="T52" s="29">
        <v>0</v>
      </c>
      <c r="U52" s="29">
        <v>0</v>
      </c>
      <c r="V52" s="30">
        <v>0</v>
      </c>
      <c r="W52" s="23"/>
      <c r="X52" s="28">
        <v>0</v>
      </c>
      <c r="Y52" s="29">
        <v>-20</v>
      </c>
      <c r="Z52" s="29">
        <v>0</v>
      </c>
      <c r="AA52" s="29">
        <v>0</v>
      </c>
      <c r="AB52" s="30">
        <v>0</v>
      </c>
      <c r="AC52" s="23"/>
      <c r="AD52" s="28">
        <v>0</v>
      </c>
      <c r="AE52" s="29">
        <v>20</v>
      </c>
      <c r="AF52" s="29">
        <v>0</v>
      </c>
      <c r="AG52" s="29">
        <v>0</v>
      </c>
      <c r="AH52" s="30">
        <v>0</v>
      </c>
      <c r="AI52" s="23"/>
      <c r="AJ52" s="28">
        <v>0</v>
      </c>
      <c r="AK52" s="29">
        <v>0</v>
      </c>
      <c r="AL52" s="29">
        <v>0</v>
      </c>
      <c r="AM52" s="29">
        <v>0</v>
      </c>
      <c r="AN52" s="30">
        <v>0</v>
      </c>
      <c r="AO52" s="23"/>
      <c r="AP52" s="28">
        <v>0</v>
      </c>
      <c r="AQ52" s="29">
        <v>0</v>
      </c>
      <c r="AR52" s="29">
        <v>0</v>
      </c>
      <c r="AS52" s="29">
        <v>0</v>
      </c>
      <c r="AT52" s="30">
        <v>0</v>
      </c>
      <c r="AU52" s="23"/>
      <c r="AV52" s="28">
        <v>0</v>
      </c>
      <c r="AW52" s="29">
        <v>0</v>
      </c>
      <c r="AX52" s="29">
        <v>0</v>
      </c>
      <c r="AY52" s="29">
        <v>0</v>
      </c>
      <c r="AZ52" s="30">
        <v>0</v>
      </c>
      <c r="BA52" s="23"/>
      <c r="BB52" s="28">
        <v>0</v>
      </c>
      <c r="BC52" s="29">
        <v>0</v>
      </c>
      <c r="BD52" s="29">
        <v>0</v>
      </c>
      <c r="BE52" s="29">
        <v>0</v>
      </c>
      <c r="BF52" s="30">
        <v>0</v>
      </c>
      <c r="BG52" s="23"/>
      <c r="BH52" s="28">
        <v>0</v>
      </c>
      <c r="BI52" s="29">
        <v>0</v>
      </c>
      <c r="BJ52" s="29">
        <v>0</v>
      </c>
      <c r="BK52" s="29">
        <v>0</v>
      </c>
      <c r="BL52" s="30">
        <v>0</v>
      </c>
      <c r="BO52" s="18">
        <f t="shared" si="0"/>
        <v>10</v>
      </c>
      <c r="BP52" s="18">
        <f t="shared" si="1"/>
        <v>1</v>
      </c>
      <c r="BQ52" s="18" t="str">
        <f>INDEX(Results!$C$6:$L$23,$BO52,$BP52*3-2)</f>
        <v>Дейгин</v>
      </c>
    </row>
    <row r="53" spans="2:69" s="18" customFormat="1" ht="17.25">
      <c r="B53" s="252"/>
      <c r="C53" s="45" t="str">
        <f>INDEX(Results!$C$6:$L$23,$BO53,$BP53*3-2)</f>
        <v>Папичев</v>
      </c>
      <c r="D53" s="26">
        <f>SUM(F53:BL53)</f>
        <v>120</v>
      </c>
      <c r="F53" s="31">
        <v>10</v>
      </c>
      <c r="G53" s="32">
        <v>-20</v>
      </c>
      <c r="H53" s="32">
        <v>0</v>
      </c>
      <c r="I53" s="32">
        <v>0</v>
      </c>
      <c r="J53" s="33">
        <v>0</v>
      </c>
      <c r="K53" s="23"/>
      <c r="L53" s="31">
        <v>10</v>
      </c>
      <c r="M53" s="32">
        <v>0</v>
      </c>
      <c r="N53" s="32">
        <v>0</v>
      </c>
      <c r="O53" s="32">
        <v>40</v>
      </c>
      <c r="P53" s="33">
        <v>0</v>
      </c>
      <c r="Q53" s="23"/>
      <c r="R53" s="31">
        <v>10</v>
      </c>
      <c r="S53" s="32">
        <v>0</v>
      </c>
      <c r="T53" s="32">
        <v>0</v>
      </c>
      <c r="U53" s="32">
        <v>40</v>
      </c>
      <c r="V53" s="33">
        <v>0</v>
      </c>
      <c r="W53" s="23"/>
      <c r="X53" s="31">
        <v>0</v>
      </c>
      <c r="Y53" s="32">
        <v>0</v>
      </c>
      <c r="Z53" s="32">
        <v>0</v>
      </c>
      <c r="AA53" s="32">
        <v>0</v>
      </c>
      <c r="AB53" s="33">
        <v>0</v>
      </c>
      <c r="AC53" s="23"/>
      <c r="AD53" s="31">
        <v>0</v>
      </c>
      <c r="AE53" s="32">
        <v>0</v>
      </c>
      <c r="AF53" s="32">
        <v>30</v>
      </c>
      <c r="AG53" s="32">
        <v>0</v>
      </c>
      <c r="AH53" s="33">
        <v>0</v>
      </c>
      <c r="AI53" s="23"/>
      <c r="AJ53" s="31">
        <v>0</v>
      </c>
      <c r="AK53" s="32">
        <v>0</v>
      </c>
      <c r="AL53" s="32">
        <v>0</v>
      </c>
      <c r="AM53" s="32">
        <v>0</v>
      </c>
      <c r="AN53" s="33">
        <v>0</v>
      </c>
      <c r="AO53" s="23"/>
      <c r="AP53" s="31">
        <v>0</v>
      </c>
      <c r="AQ53" s="32">
        <v>0</v>
      </c>
      <c r="AR53" s="32">
        <v>0</v>
      </c>
      <c r="AS53" s="32">
        <v>0</v>
      </c>
      <c r="AT53" s="33">
        <v>0</v>
      </c>
      <c r="AU53" s="23"/>
      <c r="AV53" s="31">
        <v>0</v>
      </c>
      <c r="AW53" s="32">
        <v>0</v>
      </c>
      <c r="AX53" s="32">
        <v>0</v>
      </c>
      <c r="AY53" s="32">
        <v>0</v>
      </c>
      <c r="AZ53" s="33">
        <v>0</v>
      </c>
      <c r="BA53" s="23"/>
      <c r="BB53" s="31">
        <v>0</v>
      </c>
      <c r="BC53" s="32">
        <v>0</v>
      </c>
      <c r="BD53" s="32">
        <v>0</v>
      </c>
      <c r="BE53" s="32">
        <v>0</v>
      </c>
      <c r="BF53" s="33">
        <v>0</v>
      </c>
      <c r="BG53" s="23"/>
      <c r="BH53" s="31">
        <v>0</v>
      </c>
      <c r="BI53" s="32">
        <v>0</v>
      </c>
      <c r="BJ53" s="32">
        <v>0</v>
      </c>
      <c r="BK53" s="32">
        <v>0</v>
      </c>
      <c r="BL53" s="33">
        <v>0</v>
      </c>
      <c r="BO53" s="18">
        <f t="shared" si="0"/>
        <v>10</v>
      </c>
      <c r="BP53" s="18">
        <f t="shared" si="1"/>
        <v>2</v>
      </c>
      <c r="BQ53" s="18" t="str">
        <f>INDEX(Results!$C$6:$L$23,$BO53,$BP53*3-2)</f>
        <v>Папичев</v>
      </c>
    </row>
    <row r="54" spans="2:69" s="18" customFormat="1" ht="17.25">
      <c r="B54" s="252"/>
      <c r="C54" s="45" t="str">
        <f>INDEX(Results!$C$6:$L$23,$BO54,$BP54*3-2)</f>
        <v>Копылев</v>
      </c>
      <c r="D54" s="26">
        <f>SUM(F54:BL54)</f>
        <v>30</v>
      </c>
      <c r="F54" s="31">
        <v>0</v>
      </c>
      <c r="G54" s="32">
        <v>-20</v>
      </c>
      <c r="H54" s="32">
        <v>0</v>
      </c>
      <c r="I54" s="32">
        <v>0</v>
      </c>
      <c r="J54" s="33">
        <v>0</v>
      </c>
      <c r="K54" s="23"/>
      <c r="L54" s="31">
        <v>0</v>
      </c>
      <c r="M54" s="32">
        <v>0</v>
      </c>
      <c r="N54" s="32">
        <v>0</v>
      </c>
      <c r="O54" s="32">
        <v>0</v>
      </c>
      <c r="P54" s="33">
        <v>0</v>
      </c>
      <c r="Q54" s="23"/>
      <c r="R54" s="31">
        <v>0</v>
      </c>
      <c r="S54" s="32">
        <v>0</v>
      </c>
      <c r="T54" s="32">
        <v>0</v>
      </c>
      <c r="U54" s="32">
        <v>0</v>
      </c>
      <c r="V54" s="33">
        <v>0</v>
      </c>
      <c r="W54" s="23"/>
      <c r="X54" s="31">
        <v>0</v>
      </c>
      <c r="Y54" s="32">
        <v>0</v>
      </c>
      <c r="Z54" s="32">
        <v>0</v>
      </c>
      <c r="AA54" s="32">
        <v>0</v>
      </c>
      <c r="AB54" s="33">
        <v>0</v>
      </c>
      <c r="AC54" s="23"/>
      <c r="AD54" s="31">
        <v>0</v>
      </c>
      <c r="AE54" s="32">
        <v>0</v>
      </c>
      <c r="AF54" s="32">
        <v>0</v>
      </c>
      <c r="AG54" s="32">
        <v>0</v>
      </c>
      <c r="AH54" s="33">
        <v>0</v>
      </c>
      <c r="AI54" s="23"/>
      <c r="AJ54" s="31">
        <v>10</v>
      </c>
      <c r="AK54" s="32">
        <v>0</v>
      </c>
      <c r="AL54" s="32">
        <v>0</v>
      </c>
      <c r="AM54" s="32">
        <v>40</v>
      </c>
      <c r="AN54" s="33">
        <v>0</v>
      </c>
      <c r="AO54" s="23"/>
      <c r="AP54" s="31">
        <v>0</v>
      </c>
      <c r="AQ54" s="32">
        <v>0</v>
      </c>
      <c r="AR54" s="32">
        <v>0</v>
      </c>
      <c r="AS54" s="32">
        <v>0</v>
      </c>
      <c r="AT54" s="33">
        <v>0</v>
      </c>
      <c r="AU54" s="23"/>
      <c r="AV54" s="31">
        <v>0</v>
      </c>
      <c r="AW54" s="32">
        <v>0</v>
      </c>
      <c r="AX54" s="32">
        <v>0</v>
      </c>
      <c r="AY54" s="32">
        <v>0</v>
      </c>
      <c r="AZ54" s="33">
        <v>0</v>
      </c>
      <c r="BA54" s="23"/>
      <c r="BB54" s="31">
        <v>0</v>
      </c>
      <c r="BC54" s="32">
        <v>0</v>
      </c>
      <c r="BD54" s="32">
        <v>0</v>
      </c>
      <c r="BE54" s="32">
        <v>0</v>
      </c>
      <c r="BF54" s="33">
        <v>0</v>
      </c>
      <c r="BG54" s="23"/>
      <c r="BH54" s="31">
        <v>0</v>
      </c>
      <c r="BI54" s="32">
        <v>0</v>
      </c>
      <c r="BJ54" s="32">
        <v>0</v>
      </c>
      <c r="BK54" s="32">
        <v>0</v>
      </c>
      <c r="BL54" s="33">
        <v>0</v>
      </c>
      <c r="BO54" s="18">
        <f t="shared" si="0"/>
        <v>10</v>
      </c>
      <c r="BP54" s="18">
        <f t="shared" si="1"/>
        <v>3</v>
      </c>
      <c r="BQ54" s="18" t="str">
        <f>INDEX(Results!$C$6:$L$23,$BO54,$BP54*3-2)</f>
        <v>Копылев</v>
      </c>
    </row>
    <row r="55" spans="2:69" s="18" customFormat="1" ht="18" thickBot="1">
      <c r="B55" s="253"/>
      <c r="C55" s="46" t="str">
        <f>INDEX(Results!$C$6:$L$23,$BO55,$BP55*3-2)</f>
        <v>Баранова</v>
      </c>
      <c r="D55" s="27">
        <f>SUM(F55:BL55)</f>
        <v>-40</v>
      </c>
      <c r="F55" s="34">
        <v>0</v>
      </c>
      <c r="G55" s="35">
        <v>0</v>
      </c>
      <c r="H55" s="35">
        <v>0</v>
      </c>
      <c r="I55" s="35">
        <v>0</v>
      </c>
      <c r="J55" s="36">
        <v>0</v>
      </c>
      <c r="K55" s="23"/>
      <c r="L55" s="34">
        <v>0</v>
      </c>
      <c r="M55" s="35">
        <v>0</v>
      </c>
      <c r="N55" s="35">
        <v>0</v>
      </c>
      <c r="O55" s="35">
        <v>0</v>
      </c>
      <c r="P55" s="36">
        <v>0</v>
      </c>
      <c r="Q55" s="23"/>
      <c r="R55" s="34">
        <v>0</v>
      </c>
      <c r="S55" s="35">
        <v>0</v>
      </c>
      <c r="T55" s="35">
        <v>0</v>
      </c>
      <c r="U55" s="35">
        <v>0</v>
      </c>
      <c r="V55" s="36">
        <v>0</v>
      </c>
      <c r="W55" s="23"/>
      <c r="X55" s="34">
        <v>0</v>
      </c>
      <c r="Y55" s="35">
        <v>0</v>
      </c>
      <c r="Z55" s="35">
        <v>0</v>
      </c>
      <c r="AA55" s="35">
        <v>-40</v>
      </c>
      <c r="AB55" s="36">
        <v>0</v>
      </c>
      <c r="AC55" s="23"/>
      <c r="AD55" s="34">
        <v>0</v>
      </c>
      <c r="AE55" s="35">
        <v>0</v>
      </c>
      <c r="AF55" s="35">
        <v>0</v>
      </c>
      <c r="AG55" s="35">
        <v>0</v>
      </c>
      <c r="AH55" s="36">
        <v>0</v>
      </c>
      <c r="AI55" s="23"/>
      <c r="AJ55" s="34">
        <v>0</v>
      </c>
      <c r="AK55" s="35">
        <v>0</v>
      </c>
      <c r="AL55" s="35">
        <v>0</v>
      </c>
      <c r="AM55" s="35">
        <v>0</v>
      </c>
      <c r="AN55" s="36">
        <v>0</v>
      </c>
      <c r="AO55" s="23"/>
      <c r="AP55" s="34">
        <v>0</v>
      </c>
      <c r="AQ55" s="35">
        <v>0</v>
      </c>
      <c r="AR55" s="35">
        <v>0</v>
      </c>
      <c r="AS55" s="35">
        <v>0</v>
      </c>
      <c r="AT55" s="36">
        <v>0</v>
      </c>
      <c r="AU55" s="23"/>
      <c r="AV55" s="34">
        <v>0</v>
      </c>
      <c r="AW55" s="35">
        <v>0</v>
      </c>
      <c r="AX55" s="35">
        <v>0</v>
      </c>
      <c r="AY55" s="35">
        <v>0</v>
      </c>
      <c r="AZ55" s="36">
        <v>0</v>
      </c>
      <c r="BA55" s="23"/>
      <c r="BB55" s="34">
        <v>0</v>
      </c>
      <c r="BC55" s="35">
        <v>0</v>
      </c>
      <c r="BD55" s="35">
        <v>0</v>
      </c>
      <c r="BE55" s="35">
        <v>0</v>
      </c>
      <c r="BF55" s="36">
        <v>0</v>
      </c>
      <c r="BG55" s="23"/>
      <c r="BH55" s="34">
        <v>0</v>
      </c>
      <c r="BI55" s="35">
        <v>0</v>
      </c>
      <c r="BJ55" s="35">
        <v>0</v>
      </c>
      <c r="BK55" s="35">
        <v>0</v>
      </c>
      <c r="BL55" s="36">
        <v>0</v>
      </c>
      <c r="BO55" s="18">
        <f t="shared" si="0"/>
        <v>10</v>
      </c>
      <c r="BP55" s="18">
        <f t="shared" si="1"/>
        <v>4</v>
      </c>
      <c r="BQ55" s="18" t="str">
        <f>INDEX(Results!$C$6:$L$23,$BO55,$BP55*3-2)</f>
        <v>Баранова</v>
      </c>
    </row>
    <row r="56" spans="2:68" s="18" customFormat="1" ht="6" customHeight="1" thickBot="1">
      <c r="B56" s="23"/>
      <c r="C56" s="12"/>
      <c r="D56" s="1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O56" s="18">
        <f t="shared" si="0"/>
        <v>10</v>
      </c>
      <c r="BP56" s="18">
        <f t="shared" si="1"/>
        <v>5</v>
      </c>
    </row>
    <row r="57" spans="2:69" s="18" customFormat="1" ht="17.25">
      <c r="B57" s="251">
        <v>11</v>
      </c>
      <c r="C57" s="44" t="str">
        <f>INDEX(Results!$C$6:$L$23,$BO57,$BP57*3-2)</f>
        <v>Депутович</v>
      </c>
      <c r="D57" s="37">
        <f>SUM(F57:BL57)</f>
        <v>-30</v>
      </c>
      <c r="F57" s="28">
        <v>10</v>
      </c>
      <c r="G57" s="29">
        <v>0</v>
      </c>
      <c r="H57" s="29">
        <v>0</v>
      </c>
      <c r="I57" s="29">
        <v>-40</v>
      </c>
      <c r="J57" s="30">
        <v>0</v>
      </c>
      <c r="K57" s="23"/>
      <c r="L57" s="28">
        <v>0</v>
      </c>
      <c r="M57" s="29">
        <v>-20</v>
      </c>
      <c r="N57" s="29">
        <v>0</v>
      </c>
      <c r="O57" s="29">
        <v>0</v>
      </c>
      <c r="P57" s="30">
        <v>0</v>
      </c>
      <c r="Q57" s="23"/>
      <c r="R57" s="28">
        <v>0</v>
      </c>
      <c r="S57" s="29">
        <v>0</v>
      </c>
      <c r="T57" s="29">
        <v>0</v>
      </c>
      <c r="U57" s="29">
        <v>0</v>
      </c>
      <c r="V57" s="30">
        <v>0</v>
      </c>
      <c r="W57" s="23"/>
      <c r="X57" s="28">
        <v>0</v>
      </c>
      <c r="Y57" s="29">
        <v>0</v>
      </c>
      <c r="Z57" s="29">
        <v>0</v>
      </c>
      <c r="AA57" s="29">
        <v>0</v>
      </c>
      <c r="AB57" s="30">
        <v>0</v>
      </c>
      <c r="AC57" s="23"/>
      <c r="AD57" s="28">
        <v>10</v>
      </c>
      <c r="AE57" s="29">
        <v>0</v>
      </c>
      <c r="AF57" s="29">
        <v>0</v>
      </c>
      <c r="AG57" s="29">
        <v>0</v>
      </c>
      <c r="AH57" s="30">
        <v>0</v>
      </c>
      <c r="AI57" s="23"/>
      <c r="AJ57" s="28">
        <v>0</v>
      </c>
      <c r="AK57" s="29">
        <v>0</v>
      </c>
      <c r="AL57" s="29">
        <v>0</v>
      </c>
      <c r="AM57" s="29">
        <v>0</v>
      </c>
      <c r="AN57" s="30">
        <v>0</v>
      </c>
      <c r="AO57" s="23"/>
      <c r="AP57" s="28">
        <v>0</v>
      </c>
      <c r="AQ57" s="29">
        <v>0</v>
      </c>
      <c r="AR57" s="29">
        <v>0</v>
      </c>
      <c r="AS57" s="29">
        <v>0</v>
      </c>
      <c r="AT57" s="30">
        <v>0</v>
      </c>
      <c r="AU57" s="23"/>
      <c r="AV57" s="28">
        <v>10</v>
      </c>
      <c r="AW57" s="29">
        <v>0</v>
      </c>
      <c r="AX57" s="29">
        <v>0</v>
      </c>
      <c r="AY57" s="29">
        <v>0</v>
      </c>
      <c r="AZ57" s="30">
        <v>0</v>
      </c>
      <c r="BA57" s="23"/>
      <c r="BB57" s="28">
        <v>0</v>
      </c>
      <c r="BC57" s="29">
        <v>0</v>
      </c>
      <c r="BD57" s="29">
        <v>0</v>
      </c>
      <c r="BE57" s="29">
        <v>0</v>
      </c>
      <c r="BF57" s="30">
        <v>0</v>
      </c>
      <c r="BG57" s="23"/>
      <c r="BH57" s="28">
        <v>0</v>
      </c>
      <c r="BI57" s="29">
        <v>0</v>
      </c>
      <c r="BJ57" s="29">
        <v>0</v>
      </c>
      <c r="BK57" s="29">
        <v>0</v>
      </c>
      <c r="BL57" s="30">
        <v>0</v>
      </c>
      <c r="BO57" s="18">
        <f t="shared" si="0"/>
        <v>11</v>
      </c>
      <c r="BP57" s="18">
        <f t="shared" si="1"/>
        <v>1</v>
      </c>
      <c r="BQ57" s="18" t="str">
        <f>INDEX(Results!$C$6:$L$23,$BO57,$BP57*3-2)</f>
        <v>Депутович</v>
      </c>
    </row>
    <row r="58" spans="2:69" s="18" customFormat="1" ht="17.25">
      <c r="B58" s="252"/>
      <c r="C58" s="45" t="str">
        <f>INDEX(Results!$C$6:$L$23,$BO58,$BP58*3-2)</f>
        <v>Юшин</v>
      </c>
      <c r="D58" s="26">
        <f>SUM(F58:BL58)</f>
        <v>110</v>
      </c>
      <c r="F58" s="31">
        <v>0</v>
      </c>
      <c r="G58" s="32">
        <v>20</v>
      </c>
      <c r="H58" s="32">
        <v>0</v>
      </c>
      <c r="I58" s="32">
        <v>0</v>
      </c>
      <c r="J58" s="33">
        <v>0</v>
      </c>
      <c r="K58" s="23"/>
      <c r="L58" s="31">
        <v>0</v>
      </c>
      <c r="M58" s="32">
        <v>0</v>
      </c>
      <c r="N58" s="32">
        <v>30</v>
      </c>
      <c r="O58" s="32">
        <v>0</v>
      </c>
      <c r="P58" s="33">
        <v>0</v>
      </c>
      <c r="Q58" s="23"/>
      <c r="R58" s="31">
        <v>0</v>
      </c>
      <c r="S58" s="32">
        <v>20</v>
      </c>
      <c r="T58" s="32">
        <v>0</v>
      </c>
      <c r="U58" s="32">
        <v>0</v>
      </c>
      <c r="V58" s="33">
        <v>0</v>
      </c>
      <c r="W58" s="23"/>
      <c r="X58" s="31">
        <v>0</v>
      </c>
      <c r="Y58" s="32">
        <v>0</v>
      </c>
      <c r="Z58" s="32">
        <v>0</v>
      </c>
      <c r="AA58" s="32">
        <v>0</v>
      </c>
      <c r="AB58" s="33">
        <v>0</v>
      </c>
      <c r="AC58" s="23"/>
      <c r="AD58" s="31">
        <v>0</v>
      </c>
      <c r="AE58" s="32">
        <v>0</v>
      </c>
      <c r="AF58" s="32">
        <v>0</v>
      </c>
      <c r="AG58" s="32">
        <v>0</v>
      </c>
      <c r="AH58" s="33">
        <v>0</v>
      </c>
      <c r="AI58" s="23"/>
      <c r="AJ58" s="31">
        <v>0</v>
      </c>
      <c r="AK58" s="32">
        <v>0</v>
      </c>
      <c r="AL58" s="32">
        <v>0</v>
      </c>
      <c r="AM58" s="32">
        <v>0</v>
      </c>
      <c r="AN58" s="33">
        <v>0</v>
      </c>
      <c r="AO58" s="23"/>
      <c r="AP58" s="31">
        <v>0</v>
      </c>
      <c r="AQ58" s="32">
        <v>20</v>
      </c>
      <c r="AR58" s="32">
        <v>30</v>
      </c>
      <c r="AS58" s="32">
        <v>-40</v>
      </c>
      <c r="AT58" s="33">
        <v>0</v>
      </c>
      <c r="AU58" s="23"/>
      <c r="AV58" s="31">
        <v>0</v>
      </c>
      <c r="AW58" s="32">
        <v>0</v>
      </c>
      <c r="AX58" s="32">
        <v>30</v>
      </c>
      <c r="AY58" s="32">
        <v>0</v>
      </c>
      <c r="AZ58" s="33">
        <v>0</v>
      </c>
      <c r="BA58" s="23"/>
      <c r="BB58" s="31">
        <v>0</v>
      </c>
      <c r="BC58" s="32">
        <v>0</v>
      </c>
      <c r="BD58" s="32">
        <v>0</v>
      </c>
      <c r="BE58" s="32">
        <v>0</v>
      </c>
      <c r="BF58" s="33">
        <v>0</v>
      </c>
      <c r="BG58" s="23"/>
      <c r="BH58" s="31">
        <v>0</v>
      </c>
      <c r="BI58" s="32">
        <v>0</v>
      </c>
      <c r="BJ58" s="32">
        <v>0</v>
      </c>
      <c r="BK58" s="32">
        <v>0</v>
      </c>
      <c r="BL58" s="33">
        <v>0</v>
      </c>
      <c r="BO58" s="18">
        <f t="shared" si="0"/>
        <v>11</v>
      </c>
      <c r="BP58" s="18">
        <f t="shared" si="1"/>
        <v>2</v>
      </c>
      <c r="BQ58" s="18" t="str">
        <f>INDEX(Results!$C$6:$L$23,$BO58,$BP58*3-2)</f>
        <v>Юшин</v>
      </c>
    </row>
    <row r="59" spans="2:69" s="18" customFormat="1" ht="17.25">
      <c r="B59" s="252"/>
      <c r="C59" s="45" t="str">
        <f>INDEX(Results!$C$6:$L$23,$BO59,$BP59*3-2)</f>
        <v>Петренко</v>
      </c>
      <c r="D59" s="26">
        <f>SUM(F59:BL59)</f>
        <v>10</v>
      </c>
      <c r="F59" s="31">
        <v>-10</v>
      </c>
      <c r="G59" s="32">
        <v>0</v>
      </c>
      <c r="H59" s="32">
        <v>0</v>
      </c>
      <c r="I59" s="32">
        <v>0</v>
      </c>
      <c r="J59" s="33">
        <v>0</v>
      </c>
      <c r="K59" s="23"/>
      <c r="L59" s="31">
        <v>0</v>
      </c>
      <c r="M59" s="32">
        <v>0</v>
      </c>
      <c r="N59" s="32">
        <v>-30</v>
      </c>
      <c r="O59" s="32">
        <v>-40</v>
      </c>
      <c r="P59" s="33">
        <v>0</v>
      </c>
      <c r="Q59" s="23"/>
      <c r="R59" s="31">
        <v>0</v>
      </c>
      <c r="S59" s="32">
        <v>0</v>
      </c>
      <c r="T59" s="32">
        <v>0</v>
      </c>
      <c r="U59" s="32">
        <v>0</v>
      </c>
      <c r="V59" s="33">
        <v>50</v>
      </c>
      <c r="W59" s="23"/>
      <c r="X59" s="31">
        <v>-10</v>
      </c>
      <c r="Y59" s="32">
        <v>0</v>
      </c>
      <c r="Z59" s="32">
        <v>0</v>
      </c>
      <c r="AA59" s="32">
        <v>0</v>
      </c>
      <c r="AB59" s="33">
        <v>0</v>
      </c>
      <c r="AC59" s="23"/>
      <c r="AD59" s="31">
        <v>0</v>
      </c>
      <c r="AE59" s="32">
        <v>-20</v>
      </c>
      <c r="AF59" s="32">
        <v>0</v>
      </c>
      <c r="AG59" s="32">
        <v>-40</v>
      </c>
      <c r="AH59" s="33">
        <v>0</v>
      </c>
      <c r="AI59" s="23"/>
      <c r="AJ59" s="31">
        <v>0</v>
      </c>
      <c r="AK59" s="32">
        <v>0</v>
      </c>
      <c r="AL59" s="32">
        <v>0</v>
      </c>
      <c r="AM59" s="32">
        <v>0</v>
      </c>
      <c r="AN59" s="33">
        <v>50</v>
      </c>
      <c r="AO59" s="23"/>
      <c r="AP59" s="31">
        <v>0</v>
      </c>
      <c r="AQ59" s="32">
        <v>0</v>
      </c>
      <c r="AR59" s="32">
        <v>0</v>
      </c>
      <c r="AS59" s="32">
        <v>0</v>
      </c>
      <c r="AT59" s="33">
        <v>0</v>
      </c>
      <c r="AU59" s="23"/>
      <c r="AV59" s="31">
        <v>0</v>
      </c>
      <c r="AW59" s="32">
        <v>20</v>
      </c>
      <c r="AX59" s="32">
        <v>0</v>
      </c>
      <c r="AY59" s="32">
        <v>40</v>
      </c>
      <c r="AZ59" s="33">
        <v>0</v>
      </c>
      <c r="BA59" s="23"/>
      <c r="BB59" s="31">
        <v>0</v>
      </c>
      <c r="BC59" s="32">
        <v>0</v>
      </c>
      <c r="BD59" s="32">
        <v>0</v>
      </c>
      <c r="BE59" s="32">
        <v>0</v>
      </c>
      <c r="BF59" s="33">
        <v>0</v>
      </c>
      <c r="BG59" s="23"/>
      <c r="BH59" s="31">
        <v>0</v>
      </c>
      <c r="BI59" s="32">
        <v>0</v>
      </c>
      <c r="BJ59" s="32">
        <v>0</v>
      </c>
      <c r="BK59" s="32">
        <v>0</v>
      </c>
      <c r="BL59" s="33">
        <v>0</v>
      </c>
      <c r="BO59" s="18">
        <f t="shared" si="0"/>
        <v>11</v>
      </c>
      <c r="BP59" s="18">
        <f t="shared" si="1"/>
        <v>3</v>
      </c>
      <c r="BQ59" s="18" t="str">
        <f>INDEX(Results!$C$6:$L$23,$BO59,$BP59*3-2)</f>
        <v>Петренко</v>
      </c>
    </row>
    <row r="60" spans="2:69" s="18" customFormat="1" ht="18" thickBot="1">
      <c r="B60" s="253"/>
      <c r="C60" s="46" t="str">
        <f>INDEX(Results!$C$6:$L$23,$BO60,$BP60*3-2)</f>
        <v>Покрас</v>
      </c>
      <c r="D60" s="27">
        <f>SUM(F60:BL60)</f>
        <v>30</v>
      </c>
      <c r="F60" s="34">
        <v>0</v>
      </c>
      <c r="G60" s="35">
        <v>0</v>
      </c>
      <c r="H60" s="35">
        <v>0</v>
      </c>
      <c r="I60" s="35">
        <v>0</v>
      </c>
      <c r="J60" s="36">
        <v>0</v>
      </c>
      <c r="K60" s="23"/>
      <c r="L60" s="34">
        <v>10</v>
      </c>
      <c r="M60" s="35">
        <v>-20</v>
      </c>
      <c r="N60" s="35">
        <v>0</v>
      </c>
      <c r="O60" s="35">
        <v>0</v>
      </c>
      <c r="P60" s="36">
        <v>0</v>
      </c>
      <c r="Q60" s="23"/>
      <c r="R60" s="34">
        <v>10</v>
      </c>
      <c r="S60" s="35">
        <v>0</v>
      </c>
      <c r="T60" s="35">
        <v>0</v>
      </c>
      <c r="U60" s="35">
        <v>0</v>
      </c>
      <c r="V60" s="36">
        <v>0</v>
      </c>
      <c r="W60" s="23"/>
      <c r="X60" s="34">
        <v>0</v>
      </c>
      <c r="Y60" s="35">
        <v>20</v>
      </c>
      <c r="Z60" s="35">
        <v>0</v>
      </c>
      <c r="AA60" s="35">
        <v>0</v>
      </c>
      <c r="AB60" s="36">
        <v>0</v>
      </c>
      <c r="AC60" s="23"/>
      <c r="AD60" s="34">
        <v>0</v>
      </c>
      <c r="AE60" s="35">
        <v>20</v>
      </c>
      <c r="AF60" s="35">
        <v>-30</v>
      </c>
      <c r="AG60" s="35">
        <v>0</v>
      </c>
      <c r="AH60" s="36">
        <v>0</v>
      </c>
      <c r="AI60" s="23"/>
      <c r="AJ60" s="34">
        <v>10</v>
      </c>
      <c r="AK60" s="35">
        <v>20</v>
      </c>
      <c r="AL60" s="35">
        <v>0</v>
      </c>
      <c r="AM60" s="35">
        <v>-40</v>
      </c>
      <c r="AN60" s="36">
        <v>0</v>
      </c>
      <c r="AO60" s="23"/>
      <c r="AP60" s="34">
        <v>10</v>
      </c>
      <c r="AQ60" s="35">
        <v>0</v>
      </c>
      <c r="AR60" s="35">
        <v>-30</v>
      </c>
      <c r="AS60" s="35">
        <v>0</v>
      </c>
      <c r="AT60" s="36">
        <v>0</v>
      </c>
      <c r="AU60" s="23"/>
      <c r="AV60" s="34">
        <v>0</v>
      </c>
      <c r="AW60" s="35">
        <v>0</v>
      </c>
      <c r="AX60" s="35">
        <v>0</v>
      </c>
      <c r="AY60" s="35">
        <v>0</v>
      </c>
      <c r="AZ60" s="36">
        <v>50</v>
      </c>
      <c r="BA60" s="23"/>
      <c r="BB60" s="34">
        <v>0</v>
      </c>
      <c r="BC60" s="35">
        <v>0</v>
      </c>
      <c r="BD60" s="35">
        <v>0</v>
      </c>
      <c r="BE60" s="35">
        <v>0</v>
      </c>
      <c r="BF60" s="36">
        <v>0</v>
      </c>
      <c r="BG60" s="23"/>
      <c r="BH60" s="34">
        <v>0</v>
      </c>
      <c r="BI60" s="35">
        <v>0</v>
      </c>
      <c r="BJ60" s="35">
        <v>0</v>
      </c>
      <c r="BK60" s="35">
        <v>0</v>
      </c>
      <c r="BL60" s="36">
        <v>0</v>
      </c>
      <c r="BO60" s="18">
        <f t="shared" si="0"/>
        <v>11</v>
      </c>
      <c r="BP60" s="18">
        <f t="shared" si="1"/>
        <v>4</v>
      </c>
      <c r="BQ60" s="18" t="str">
        <f>INDEX(Results!$C$6:$L$23,$BO60,$BP60*3-2)</f>
        <v>Покрас</v>
      </c>
    </row>
    <row r="61" spans="2:68" s="18" customFormat="1" ht="6" customHeight="1" thickBot="1">
      <c r="B61" s="23"/>
      <c r="C61" s="12"/>
      <c r="D61" s="1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O61" s="18">
        <f t="shared" si="0"/>
        <v>11</v>
      </c>
      <c r="BP61" s="18">
        <f t="shared" si="1"/>
        <v>5</v>
      </c>
    </row>
    <row r="62" spans="2:69" s="18" customFormat="1" ht="17.25">
      <c r="B62" s="251">
        <v>12</v>
      </c>
      <c r="C62" s="44" t="str">
        <f>INDEX(Results!$C$6:$L$23,$BO62,$BP62*3-2)</f>
        <v>Гройсман</v>
      </c>
      <c r="D62" s="37">
        <f>SUM(F62:BL62)</f>
        <v>-10</v>
      </c>
      <c r="F62" s="28">
        <v>0</v>
      </c>
      <c r="G62" s="29">
        <v>0</v>
      </c>
      <c r="H62" s="29">
        <v>0</v>
      </c>
      <c r="I62" s="29">
        <v>0</v>
      </c>
      <c r="J62" s="30">
        <v>0</v>
      </c>
      <c r="K62" s="23"/>
      <c r="L62" s="28">
        <v>0</v>
      </c>
      <c r="M62" s="29">
        <v>0</v>
      </c>
      <c r="N62" s="29">
        <v>30</v>
      </c>
      <c r="O62" s="29">
        <v>0</v>
      </c>
      <c r="P62" s="30">
        <v>0</v>
      </c>
      <c r="Q62" s="23"/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3"/>
      <c r="X62" s="28">
        <v>0</v>
      </c>
      <c r="Y62" s="29">
        <v>0</v>
      </c>
      <c r="Z62" s="29">
        <v>0</v>
      </c>
      <c r="AA62" s="29">
        <v>0</v>
      </c>
      <c r="AB62" s="30">
        <v>0</v>
      </c>
      <c r="AC62" s="23"/>
      <c r="AD62" s="28">
        <v>0</v>
      </c>
      <c r="AE62" s="29">
        <v>0</v>
      </c>
      <c r="AF62" s="29">
        <v>0</v>
      </c>
      <c r="AG62" s="29">
        <v>0</v>
      </c>
      <c r="AH62" s="30">
        <v>0</v>
      </c>
      <c r="AI62" s="23"/>
      <c r="AJ62" s="28">
        <v>0</v>
      </c>
      <c r="AK62" s="29">
        <v>0</v>
      </c>
      <c r="AL62" s="29">
        <v>0</v>
      </c>
      <c r="AM62" s="29">
        <v>-40</v>
      </c>
      <c r="AN62" s="30">
        <v>0</v>
      </c>
      <c r="AO62" s="23"/>
      <c r="AP62" s="28">
        <v>0</v>
      </c>
      <c r="AQ62" s="29">
        <v>0</v>
      </c>
      <c r="AR62" s="29">
        <v>0</v>
      </c>
      <c r="AS62" s="29">
        <v>0</v>
      </c>
      <c r="AT62" s="30">
        <v>0</v>
      </c>
      <c r="AU62" s="23"/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3"/>
      <c r="BB62" s="28">
        <v>0</v>
      </c>
      <c r="BC62" s="29">
        <v>0</v>
      </c>
      <c r="BD62" s="29">
        <v>0</v>
      </c>
      <c r="BE62" s="29">
        <v>0</v>
      </c>
      <c r="BF62" s="30">
        <v>0</v>
      </c>
      <c r="BG62" s="23"/>
      <c r="BH62" s="28">
        <v>0</v>
      </c>
      <c r="BI62" s="29">
        <v>0</v>
      </c>
      <c r="BJ62" s="29">
        <v>0</v>
      </c>
      <c r="BK62" s="29">
        <v>0</v>
      </c>
      <c r="BL62" s="30">
        <v>0</v>
      </c>
      <c r="BO62" s="18">
        <f t="shared" si="0"/>
        <v>12</v>
      </c>
      <c r="BP62" s="18">
        <f t="shared" si="1"/>
        <v>1</v>
      </c>
      <c r="BQ62" s="18" t="str">
        <f>INDEX(Results!$C$6:$L$23,$BO62,$BP62*3-2)</f>
        <v>Гройсман</v>
      </c>
    </row>
    <row r="63" spans="2:69" s="18" customFormat="1" ht="17.25">
      <c r="B63" s="252"/>
      <c r="C63" s="45" t="str">
        <f>INDEX(Results!$C$6:$L$23,$BO63,$BP63*3-2)</f>
        <v>Островская</v>
      </c>
      <c r="D63" s="26">
        <f>SUM(F63:BL63)</f>
        <v>-20</v>
      </c>
      <c r="F63" s="31">
        <v>10</v>
      </c>
      <c r="G63" s="32">
        <v>0</v>
      </c>
      <c r="H63" s="32">
        <v>0</v>
      </c>
      <c r="I63" s="32">
        <v>0</v>
      </c>
      <c r="J63" s="33">
        <v>0</v>
      </c>
      <c r="K63" s="23"/>
      <c r="L63" s="31">
        <v>0</v>
      </c>
      <c r="M63" s="32">
        <v>0</v>
      </c>
      <c r="N63" s="32">
        <v>0</v>
      </c>
      <c r="O63" s="32">
        <v>0</v>
      </c>
      <c r="P63" s="33">
        <v>0</v>
      </c>
      <c r="Q63" s="23"/>
      <c r="R63" s="31">
        <v>0</v>
      </c>
      <c r="S63" s="32">
        <v>0</v>
      </c>
      <c r="T63" s="32">
        <v>0</v>
      </c>
      <c r="U63" s="32">
        <v>-40</v>
      </c>
      <c r="V63" s="33">
        <v>0</v>
      </c>
      <c r="W63" s="23"/>
      <c r="X63" s="31">
        <v>0</v>
      </c>
      <c r="Y63" s="32">
        <v>0</v>
      </c>
      <c r="Z63" s="32">
        <v>0</v>
      </c>
      <c r="AA63" s="32">
        <v>0</v>
      </c>
      <c r="AB63" s="33">
        <v>0</v>
      </c>
      <c r="AC63" s="23"/>
      <c r="AD63" s="31">
        <v>10</v>
      </c>
      <c r="AE63" s="32">
        <v>0</v>
      </c>
      <c r="AF63" s="32">
        <v>0</v>
      </c>
      <c r="AG63" s="32">
        <v>0</v>
      </c>
      <c r="AH63" s="33">
        <v>0</v>
      </c>
      <c r="AI63" s="23"/>
      <c r="AJ63" s="31">
        <v>0</v>
      </c>
      <c r="AK63" s="32">
        <v>0</v>
      </c>
      <c r="AL63" s="32">
        <v>-30</v>
      </c>
      <c r="AM63" s="32">
        <v>0</v>
      </c>
      <c r="AN63" s="33">
        <v>0</v>
      </c>
      <c r="AO63" s="23"/>
      <c r="AP63" s="31">
        <v>0</v>
      </c>
      <c r="AQ63" s="32">
        <v>0</v>
      </c>
      <c r="AR63" s="32">
        <v>30</v>
      </c>
      <c r="AS63" s="32">
        <v>0</v>
      </c>
      <c r="AT63" s="33">
        <v>0</v>
      </c>
      <c r="AU63" s="23"/>
      <c r="AV63" s="31">
        <v>0</v>
      </c>
      <c r="AW63" s="32">
        <v>0</v>
      </c>
      <c r="AX63" s="32">
        <v>0</v>
      </c>
      <c r="AY63" s="32">
        <v>0</v>
      </c>
      <c r="AZ63" s="33">
        <v>0</v>
      </c>
      <c r="BA63" s="23"/>
      <c r="BB63" s="31">
        <v>0</v>
      </c>
      <c r="BC63" s="32">
        <v>0</v>
      </c>
      <c r="BD63" s="32">
        <v>0</v>
      </c>
      <c r="BE63" s="32">
        <v>0</v>
      </c>
      <c r="BF63" s="33">
        <v>0</v>
      </c>
      <c r="BG63" s="23"/>
      <c r="BH63" s="31">
        <v>0</v>
      </c>
      <c r="BI63" s="32">
        <v>0</v>
      </c>
      <c r="BJ63" s="32">
        <v>0</v>
      </c>
      <c r="BK63" s="32">
        <v>0</v>
      </c>
      <c r="BL63" s="33">
        <v>0</v>
      </c>
      <c r="BO63" s="18">
        <f t="shared" si="0"/>
        <v>12</v>
      </c>
      <c r="BP63" s="18">
        <f t="shared" si="1"/>
        <v>2</v>
      </c>
      <c r="BQ63" s="18" t="str">
        <f>INDEX(Results!$C$6:$L$23,$BO63,$BP63*3-2)</f>
        <v>Островская</v>
      </c>
    </row>
    <row r="64" spans="2:69" s="18" customFormat="1" ht="17.25">
      <c r="B64" s="252"/>
      <c r="C64" s="45" t="str">
        <f>INDEX(Results!$C$6:$L$23,$BO64,$BP64*3-2)</f>
        <v>Курант</v>
      </c>
      <c r="D64" s="26">
        <f>SUM(F64:BL64)</f>
        <v>70</v>
      </c>
      <c r="F64" s="31">
        <v>0</v>
      </c>
      <c r="G64" s="32">
        <v>20</v>
      </c>
      <c r="H64" s="32">
        <v>0</v>
      </c>
      <c r="I64" s="32">
        <v>0</v>
      </c>
      <c r="J64" s="33">
        <v>0</v>
      </c>
      <c r="K64" s="23"/>
      <c r="L64" s="31">
        <v>10</v>
      </c>
      <c r="M64" s="32">
        <v>0</v>
      </c>
      <c r="N64" s="32">
        <v>-30</v>
      </c>
      <c r="O64" s="32">
        <v>0</v>
      </c>
      <c r="P64" s="33">
        <v>0</v>
      </c>
      <c r="Q64" s="23"/>
      <c r="R64" s="31">
        <v>0</v>
      </c>
      <c r="S64" s="32">
        <v>0</v>
      </c>
      <c r="T64" s="32">
        <v>30</v>
      </c>
      <c r="U64" s="32">
        <v>0</v>
      </c>
      <c r="V64" s="33">
        <v>0</v>
      </c>
      <c r="W64" s="23"/>
      <c r="X64" s="31">
        <v>0</v>
      </c>
      <c r="Y64" s="32">
        <v>0</v>
      </c>
      <c r="Z64" s="32">
        <v>30</v>
      </c>
      <c r="AA64" s="32">
        <v>0</v>
      </c>
      <c r="AB64" s="33">
        <v>0</v>
      </c>
      <c r="AC64" s="23"/>
      <c r="AD64" s="31">
        <v>0</v>
      </c>
      <c r="AE64" s="32">
        <v>20</v>
      </c>
      <c r="AF64" s="32">
        <v>0</v>
      </c>
      <c r="AG64" s="32">
        <v>0</v>
      </c>
      <c r="AH64" s="33">
        <v>0</v>
      </c>
      <c r="AI64" s="23"/>
      <c r="AJ64" s="31">
        <v>10</v>
      </c>
      <c r="AK64" s="32">
        <v>20</v>
      </c>
      <c r="AL64" s="32">
        <v>-30</v>
      </c>
      <c r="AM64" s="32">
        <v>0</v>
      </c>
      <c r="AN64" s="33">
        <v>0</v>
      </c>
      <c r="AO64" s="23"/>
      <c r="AP64" s="31">
        <v>10</v>
      </c>
      <c r="AQ64" s="32">
        <v>-20</v>
      </c>
      <c r="AR64" s="32">
        <v>0</v>
      </c>
      <c r="AS64" s="32">
        <v>0</v>
      </c>
      <c r="AT64" s="33">
        <v>0</v>
      </c>
      <c r="AU64" s="23"/>
      <c r="AV64" s="31">
        <v>0</v>
      </c>
      <c r="AW64" s="32">
        <v>0</v>
      </c>
      <c r="AX64" s="32">
        <v>0</v>
      </c>
      <c r="AY64" s="32">
        <v>0</v>
      </c>
      <c r="AZ64" s="33">
        <v>0</v>
      </c>
      <c r="BA64" s="23"/>
      <c r="BB64" s="31">
        <v>0</v>
      </c>
      <c r="BC64" s="32">
        <v>0</v>
      </c>
      <c r="BD64" s="32">
        <v>0</v>
      </c>
      <c r="BE64" s="32">
        <v>0</v>
      </c>
      <c r="BF64" s="33">
        <v>0</v>
      </c>
      <c r="BG64" s="23"/>
      <c r="BH64" s="31">
        <v>0</v>
      </c>
      <c r="BI64" s="32">
        <v>0</v>
      </c>
      <c r="BJ64" s="32">
        <v>0</v>
      </c>
      <c r="BK64" s="32">
        <v>0</v>
      </c>
      <c r="BL64" s="33">
        <v>0</v>
      </c>
      <c r="BO64" s="18">
        <f t="shared" si="0"/>
        <v>12</v>
      </c>
      <c r="BP64" s="18">
        <f t="shared" si="1"/>
        <v>3</v>
      </c>
      <c r="BQ64" s="18" t="str">
        <f>INDEX(Results!$C$6:$L$23,$BO64,$BP64*3-2)</f>
        <v>Курант</v>
      </c>
    </row>
    <row r="65" spans="2:69" s="18" customFormat="1" ht="18" thickBot="1">
      <c r="B65" s="253"/>
      <c r="C65" s="46" t="str">
        <f>INDEX(Results!$C$6:$L$23,$BO65,$BP65*3-2)</f>
        <v>Цукерштейн</v>
      </c>
      <c r="D65" s="27">
        <f>SUM(F65:BL65)</f>
        <v>220</v>
      </c>
      <c r="F65" s="34">
        <v>0</v>
      </c>
      <c r="G65" s="35">
        <v>0</v>
      </c>
      <c r="H65" s="35">
        <v>0</v>
      </c>
      <c r="I65" s="35">
        <v>0</v>
      </c>
      <c r="J65" s="36">
        <v>0</v>
      </c>
      <c r="K65" s="23"/>
      <c r="L65" s="34">
        <v>0</v>
      </c>
      <c r="M65" s="35">
        <v>20</v>
      </c>
      <c r="N65" s="35">
        <v>0</v>
      </c>
      <c r="O65" s="35">
        <v>0</v>
      </c>
      <c r="P65" s="36">
        <v>0</v>
      </c>
      <c r="Q65" s="23"/>
      <c r="R65" s="34">
        <v>10</v>
      </c>
      <c r="S65" s="35">
        <v>20</v>
      </c>
      <c r="T65" s="35">
        <v>-30</v>
      </c>
      <c r="U65" s="35">
        <v>0</v>
      </c>
      <c r="V65" s="36">
        <v>50</v>
      </c>
      <c r="W65" s="23"/>
      <c r="X65" s="34">
        <v>10</v>
      </c>
      <c r="Y65" s="35">
        <v>0</v>
      </c>
      <c r="Z65" s="35">
        <v>0</v>
      </c>
      <c r="AA65" s="35">
        <v>0</v>
      </c>
      <c r="AB65" s="36">
        <v>0</v>
      </c>
      <c r="AC65" s="23"/>
      <c r="AD65" s="34">
        <v>0</v>
      </c>
      <c r="AE65" s="35">
        <v>0</v>
      </c>
      <c r="AF65" s="35">
        <v>30</v>
      </c>
      <c r="AG65" s="35">
        <v>40</v>
      </c>
      <c r="AH65" s="36">
        <v>50</v>
      </c>
      <c r="AI65" s="23"/>
      <c r="AJ65" s="34">
        <v>0</v>
      </c>
      <c r="AK65" s="35">
        <v>0</v>
      </c>
      <c r="AL65" s="35">
        <v>0</v>
      </c>
      <c r="AM65" s="35">
        <v>0</v>
      </c>
      <c r="AN65" s="36">
        <v>0</v>
      </c>
      <c r="AO65" s="23"/>
      <c r="AP65" s="34">
        <v>-10</v>
      </c>
      <c r="AQ65" s="35">
        <v>0</v>
      </c>
      <c r="AR65" s="35">
        <v>0</v>
      </c>
      <c r="AS65" s="35">
        <v>0</v>
      </c>
      <c r="AT65" s="36">
        <v>0</v>
      </c>
      <c r="AU65" s="23"/>
      <c r="AV65" s="34">
        <v>10</v>
      </c>
      <c r="AW65" s="35">
        <v>20</v>
      </c>
      <c r="AX65" s="35">
        <v>0</v>
      </c>
      <c r="AY65" s="35">
        <v>0</v>
      </c>
      <c r="AZ65" s="36">
        <v>0</v>
      </c>
      <c r="BA65" s="23"/>
      <c r="BB65" s="34">
        <v>0</v>
      </c>
      <c r="BC65" s="35">
        <v>0</v>
      </c>
      <c r="BD65" s="35">
        <v>0</v>
      </c>
      <c r="BE65" s="35">
        <v>0</v>
      </c>
      <c r="BF65" s="36">
        <v>0</v>
      </c>
      <c r="BG65" s="23"/>
      <c r="BH65" s="34">
        <v>0</v>
      </c>
      <c r="BI65" s="35">
        <v>0</v>
      </c>
      <c r="BJ65" s="35">
        <v>0</v>
      </c>
      <c r="BK65" s="35">
        <v>0</v>
      </c>
      <c r="BL65" s="36">
        <v>0</v>
      </c>
      <c r="BO65" s="18">
        <f t="shared" si="0"/>
        <v>12</v>
      </c>
      <c r="BP65" s="18">
        <f t="shared" si="1"/>
        <v>4</v>
      </c>
      <c r="BQ65" s="18" t="str">
        <f>INDEX(Results!$C$6:$L$23,$BO65,$BP65*3-2)</f>
        <v>Цукерштейн</v>
      </c>
    </row>
    <row r="66" spans="2:68" s="18" customFormat="1" ht="6" customHeight="1" thickBot="1">
      <c r="B66" s="23"/>
      <c r="C66" s="12"/>
      <c r="D66" s="1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O66" s="18">
        <f t="shared" si="0"/>
        <v>12</v>
      </c>
      <c r="BP66" s="18">
        <f t="shared" si="1"/>
        <v>5</v>
      </c>
    </row>
    <row r="67" spans="2:69" s="18" customFormat="1" ht="17.25">
      <c r="B67" s="251">
        <v>13</v>
      </c>
      <c r="C67" s="44" t="str">
        <f>INDEX(Results!$C$6:$L$23,$BO67,$BP67*3-2)</f>
        <v>Львович</v>
      </c>
      <c r="D67" s="37">
        <f>SUM(F67:BL67)</f>
        <v>380</v>
      </c>
      <c r="F67" s="28">
        <v>0</v>
      </c>
      <c r="G67" s="29">
        <v>20</v>
      </c>
      <c r="H67" s="29">
        <v>30</v>
      </c>
      <c r="I67" s="29">
        <v>0</v>
      </c>
      <c r="J67" s="30">
        <v>0</v>
      </c>
      <c r="K67" s="23"/>
      <c r="L67" s="28">
        <v>10</v>
      </c>
      <c r="M67" s="29">
        <v>20</v>
      </c>
      <c r="N67" s="29">
        <v>30</v>
      </c>
      <c r="O67" s="29">
        <v>40</v>
      </c>
      <c r="P67" s="30">
        <v>0</v>
      </c>
      <c r="Q67" s="23"/>
      <c r="R67" s="28">
        <v>0</v>
      </c>
      <c r="S67" s="29">
        <v>20</v>
      </c>
      <c r="T67" s="29">
        <v>30</v>
      </c>
      <c r="U67" s="29">
        <v>40</v>
      </c>
      <c r="V67" s="30">
        <v>0</v>
      </c>
      <c r="W67" s="23"/>
      <c r="X67" s="28">
        <v>-10</v>
      </c>
      <c r="Y67" s="29">
        <v>20</v>
      </c>
      <c r="Z67" s="29">
        <v>30</v>
      </c>
      <c r="AA67" s="29">
        <v>0</v>
      </c>
      <c r="AB67" s="30">
        <v>0</v>
      </c>
      <c r="AC67" s="23"/>
      <c r="AD67" s="28">
        <v>-10</v>
      </c>
      <c r="AE67" s="29">
        <v>0</v>
      </c>
      <c r="AF67" s="29">
        <v>0</v>
      </c>
      <c r="AG67" s="29">
        <v>0</v>
      </c>
      <c r="AH67" s="30">
        <v>0</v>
      </c>
      <c r="AI67" s="23"/>
      <c r="AJ67" s="28">
        <v>-10</v>
      </c>
      <c r="AK67" s="29">
        <v>0</v>
      </c>
      <c r="AL67" s="29">
        <v>0</v>
      </c>
      <c r="AM67" s="29">
        <v>0</v>
      </c>
      <c r="AN67" s="30">
        <v>50</v>
      </c>
      <c r="AO67" s="23"/>
      <c r="AP67" s="28">
        <v>0</v>
      </c>
      <c r="AQ67" s="29">
        <v>0</v>
      </c>
      <c r="AR67" s="29">
        <v>0</v>
      </c>
      <c r="AS67" s="29">
        <v>0</v>
      </c>
      <c r="AT67" s="30">
        <v>50</v>
      </c>
      <c r="AU67" s="23"/>
      <c r="AV67" s="28">
        <v>0</v>
      </c>
      <c r="AW67" s="29">
        <v>20</v>
      </c>
      <c r="AX67" s="29">
        <v>0</v>
      </c>
      <c r="AY67" s="29">
        <v>0</v>
      </c>
      <c r="AZ67" s="30">
        <v>0</v>
      </c>
      <c r="BA67" s="23"/>
      <c r="BB67" s="28">
        <v>0</v>
      </c>
      <c r="BC67" s="29">
        <v>0</v>
      </c>
      <c r="BD67" s="29">
        <v>0</v>
      </c>
      <c r="BE67" s="29">
        <v>0</v>
      </c>
      <c r="BF67" s="30">
        <v>0</v>
      </c>
      <c r="BG67" s="23"/>
      <c r="BH67" s="28">
        <v>0</v>
      </c>
      <c r="BI67" s="29">
        <v>0</v>
      </c>
      <c r="BJ67" s="29">
        <v>0</v>
      </c>
      <c r="BK67" s="29">
        <v>0</v>
      </c>
      <c r="BL67" s="30">
        <v>0</v>
      </c>
      <c r="BO67" s="18">
        <f t="shared" si="0"/>
        <v>13</v>
      </c>
      <c r="BP67" s="18">
        <f t="shared" si="1"/>
        <v>1</v>
      </c>
      <c r="BQ67" s="18" t="str">
        <f>INDEX(Results!$C$6:$L$23,$BO67,$BP67*3-2)</f>
        <v>Львович</v>
      </c>
    </row>
    <row r="68" spans="2:69" s="18" customFormat="1" ht="17.25">
      <c r="B68" s="252"/>
      <c r="C68" s="45" t="str">
        <f>INDEX(Results!$C$6:$L$23,$BO68,$BP68*3-2)</f>
        <v>Покрас</v>
      </c>
      <c r="D68" s="26">
        <f>SUM(F68:BL68)</f>
        <v>150</v>
      </c>
      <c r="F68" s="31">
        <v>0</v>
      </c>
      <c r="G68" s="32">
        <v>0</v>
      </c>
      <c r="H68" s="32">
        <v>0</v>
      </c>
      <c r="I68" s="32">
        <v>0</v>
      </c>
      <c r="J68" s="33">
        <v>0</v>
      </c>
      <c r="K68" s="23"/>
      <c r="L68" s="31">
        <v>0</v>
      </c>
      <c r="M68" s="32">
        <v>0</v>
      </c>
      <c r="N68" s="32">
        <v>0</v>
      </c>
      <c r="O68" s="32">
        <v>0</v>
      </c>
      <c r="P68" s="33">
        <v>50</v>
      </c>
      <c r="Q68" s="23"/>
      <c r="R68" s="31">
        <v>10</v>
      </c>
      <c r="S68" s="32">
        <v>0</v>
      </c>
      <c r="T68" s="32">
        <v>0</v>
      </c>
      <c r="U68" s="32">
        <v>0</v>
      </c>
      <c r="V68" s="33">
        <v>0</v>
      </c>
      <c r="W68" s="23"/>
      <c r="X68" s="31">
        <v>0</v>
      </c>
      <c r="Y68" s="32">
        <v>0</v>
      </c>
      <c r="Z68" s="32">
        <v>0</v>
      </c>
      <c r="AA68" s="32">
        <v>0</v>
      </c>
      <c r="AB68" s="33">
        <v>0</v>
      </c>
      <c r="AC68" s="23"/>
      <c r="AD68" s="31">
        <v>0</v>
      </c>
      <c r="AE68" s="32">
        <v>0</v>
      </c>
      <c r="AF68" s="32">
        <v>30</v>
      </c>
      <c r="AG68" s="32">
        <v>0</v>
      </c>
      <c r="AH68" s="33">
        <v>0</v>
      </c>
      <c r="AI68" s="23"/>
      <c r="AJ68" s="31">
        <v>10</v>
      </c>
      <c r="AK68" s="32">
        <v>0</v>
      </c>
      <c r="AL68" s="32">
        <v>0</v>
      </c>
      <c r="AM68" s="32">
        <v>0</v>
      </c>
      <c r="AN68" s="33">
        <v>0</v>
      </c>
      <c r="AO68" s="23"/>
      <c r="AP68" s="31">
        <v>0</v>
      </c>
      <c r="AQ68" s="32">
        <v>20</v>
      </c>
      <c r="AR68" s="32">
        <v>30</v>
      </c>
      <c r="AS68" s="32">
        <v>0</v>
      </c>
      <c r="AT68" s="33">
        <v>0</v>
      </c>
      <c r="AU68" s="23"/>
      <c r="AV68" s="31">
        <v>0</v>
      </c>
      <c r="AW68" s="32">
        <v>0</v>
      </c>
      <c r="AX68" s="32">
        <v>0</v>
      </c>
      <c r="AY68" s="32">
        <v>0</v>
      </c>
      <c r="AZ68" s="33">
        <v>0</v>
      </c>
      <c r="BA68" s="23"/>
      <c r="BB68" s="31">
        <v>0</v>
      </c>
      <c r="BC68" s="32">
        <v>0</v>
      </c>
      <c r="BD68" s="32">
        <v>0</v>
      </c>
      <c r="BE68" s="32">
        <v>0</v>
      </c>
      <c r="BF68" s="33">
        <v>0</v>
      </c>
      <c r="BG68" s="23"/>
      <c r="BH68" s="31">
        <v>0</v>
      </c>
      <c r="BI68" s="32">
        <v>0</v>
      </c>
      <c r="BJ68" s="32">
        <v>0</v>
      </c>
      <c r="BK68" s="32">
        <v>0</v>
      </c>
      <c r="BL68" s="33">
        <v>0</v>
      </c>
      <c r="BO68" s="18">
        <f t="shared" si="0"/>
        <v>13</v>
      </c>
      <c r="BP68" s="18">
        <f t="shared" si="1"/>
        <v>2</v>
      </c>
      <c r="BQ68" s="18" t="str">
        <f>INDEX(Results!$C$6:$L$23,$BO68,$BP68*3-2)</f>
        <v>Покрас</v>
      </c>
    </row>
    <row r="69" spans="2:69" s="18" customFormat="1" ht="17.25">
      <c r="B69" s="252"/>
      <c r="C69" s="45" t="str">
        <f>INDEX(Results!$C$6:$L$23,$BO69,$BP69*3-2)</f>
        <v>Баранова</v>
      </c>
      <c r="D69" s="26">
        <f>SUM(F69:BL69)</f>
        <v>-40</v>
      </c>
      <c r="F69" s="31">
        <v>0</v>
      </c>
      <c r="G69" s="32">
        <v>0</v>
      </c>
      <c r="H69" s="32">
        <v>0</v>
      </c>
      <c r="I69" s="32">
        <v>-40</v>
      </c>
      <c r="J69" s="33">
        <v>0</v>
      </c>
      <c r="K69" s="23"/>
      <c r="L69" s="31">
        <v>0</v>
      </c>
      <c r="M69" s="32">
        <v>0</v>
      </c>
      <c r="N69" s="32">
        <v>0</v>
      </c>
      <c r="O69" s="32">
        <v>0</v>
      </c>
      <c r="P69" s="33">
        <v>0</v>
      </c>
      <c r="Q69" s="23"/>
      <c r="R69" s="31">
        <v>0</v>
      </c>
      <c r="S69" s="32">
        <v>0</v>
      </c>
      <c r="T69" s="32">
        <v>0</v>
      </c>
      <c r="U69" s="32">
        <v>0</v>
      </c>
      <c r="V69" s="33">
        <v>0</v>
      </c>
      <c r="W69" s="23"/>
      <c r="X69" s="31">
        <v>0</v>
      </c>
      <c r="Y69" s="32">
        <v>0</v>
      </c>
      <c r="Z69" s="32">
        <v>0</v>
      </c>
      <c r="AA69" s="32">
        <v>0</v>
      </c>
      <c r="AB69" s="33">
        <v>0</v>
      </c>
      <c r="AC69" s="23"/>
      <c r="AD69" s="31">
        <v>0</v>
      </c>
      <c r="AE69" s="32">
        <v>0</v>
      </c>
      <c r="AF69" s="32">
        <v>0</v>
      </c>
      <c r="AG69" s="32">
        <v>0</v>
      </c>
      <c r="AH69" s="33">
        <v>0</v>
      </c>
      <c r="AI69" s="23"/>
      <c r="AJ69" s="31">
        <v>0</v>
      </c>
      <c r="AK69" s="32">
        <v>0</v>
      </c>
      <c r="AL69" s="32">
        <v>0</v>
      </c>
      <c r="AM69" s="32">
        <v>0</v>
      </c>
      <c r="AN69" s="33">
        <v>0</v>
      </c>
      <c r="AO69" s="23"/>
      <c r="AP69" s="31">
        <v>0</v>
      </c>
      <c r="AQ69" s="32">
        <v>0</v>
      </c>
      <c r="AR69" s="32">
        <v>0</v>
      </c>
      <c r="AS69" s="32">
        <v>0</v>
      </c>
      <c r="AT69" s="33">
        <v>0</v>
      </c>
      <c r="AU69" s="23"/>
      <c r="AV69" s="31">
        <v>0</v>
      </c>
      <c r="AW69" s="32">
        <v>0</v>
      </c>
      <c r="AX69" s="32">
        <v>0</v>
      </c>
      <c r="AY69" s="32">
        <v>0</v>
      </c>
      <c r="AZ69" s="33">
        <v>0</v>
      </c>
      <c r="BA69" s="23"/>
      <c r="BB69" s="31">
        <v>0</v>
      </c>
      <c r="BC69" s="32">
        <v>0</v>
      </c>
      <c r="BD69" s="32">
        <v>0</v>
      </c>
      <c r="BE69" s="32">
        <v>0</v>
      </c>
      <c r="BF69" s="33">
        <v>0</v>
      </c>
      <c r="BG69" s="23"/>
      <c r="BH69" s="31">
        <v>0</v>
      </c>
      <c r="BI69" s="32">
        <v>0</v>
      </c>
      <c r="BJ69" s="32">
        <v>0</v>
      </c>
      <c r="BK69" s="32">
        <v>0</v>
      </c>
      <c r="BL69" s="33">
        <v>0</v>
      </c>
      <c r="BO69" s="18">
        <f t="shared" si="0"/>
        <v>13</v>
      </c>
      <c r="BP69" s="18">
        <f t="shared" si="1"/>
        <v>3</v>
      </c>
      <c r="BQ69" s="18" t="str">
        <f>INDEX(Results!$C$6:$L$23,$BO69,$BP69*3-2)</f>
        <v>Баранова</v>
      </c>
    </row>
    <row r="70" spans="2:69" s="18" customFormat="1" ht="18" thickBot="1">
      <c r="B70" s="253"/>
      <c r="C70" s="46" t="str">
        <f>INDEX(Results!$C$6:$L$23,$BO70,$BP70*3-2)</f>
        <v>Бершадский</v>
      </c>
      <c r="D70" s="27">
        <f>SUM(F70:BL70)</f>
        <v>70</v>
      </c>
      <c r="F70" s="34">
        <v>0</v>
      </c>
      <c r="G70" s="35">
        <v>0</v>
      </c>
      <c r="H70" s="35">
        <v>0</v>
      </c>
      <c r="I70" s="35">
        <v>40</v>
      </c>
      <c r="J70" s="36">
        <v>0</v>
      </c>
      <c r="K70" s="23"/>
      <c r="L70" s="34">
        <v>0</v>
      </c>
      <c r="M70" s="35">
        <v>0</v>
      </c>
      <c r="N70" s="35">
        <v>0</v>
      </c>
      <c r="O70" s="35">
        <v>0</v>
      </c>
      <c r="P70" s="36">
        <v>0</v>
      </c>
      <c r="Q70" s="23"/>
      <c r="R70" s="34">
        <v>0</v>
      </c>
      <c r="S70" s="35">
        <v>0</v>
      </c>
      <c r="T70" s="35">
        <v>0</v>
      </c>
      <c r="U70" s="35">
        <v>0</v>
      </c>
      <c r="V70" s="36">
        <v>0</v>
      </c>
      <c r="W70" s="23"/>
      <c r="X70" s="34">
        <v>0</v>
      </c>
      <c r="Y70" s="35">
        <v>0</v>
      </c>
      <c r="Z70" s="35">
        <v>0</v>
      </c>
      <c r="AA70" s="35">
        <v>0</v>
      </c>
      <c r="AB70" s="36">
        <v>0</v>
      </c>
      <c r="AC70" s="23"/>
      <c r="AD70" s="34">
        <v>0</v>
      </c>
      <c r="AE70" s="35">
        <v>20</v>
      </c>
      <c r="AF70" s="35">
        <v>0</v>
      </c>
      <c r="AG70" s="35">
        <v>0</v>
      </c>
      <c r="AH70" s="36">
        <v>0</v>
      </c>
      <c r="AI70" s="23"/>
      <c r="AJ70" s="34">
        <v>0</v>
      </c>
      <c r="AK70" s="35">
        <v>20</v>
      </c>
      <c r="AL70" s="35">
        <v>0</v>
      </c>
      <c r="AM70" s="35">
        <v>0</v>
      </c>
      <c r="AN70" s="36">
        <v>0</v>
      </c>
      <c r="AO70" s="23"/>
      <c r="AP70" s="34">
        <v>-10</v>
      </c>
      <c r="AQ70" s="35">
        <v>0</v>
      </c>
      <c r="AR70" s="35">
        <v>0</v>
      </c>
      <c r="AS70" s="35">
        <v>0</v>
      </c>
      <c r="AT70" s="36">
        <v>0</v>
      </c>
      <c r="AU70" s="23"/>
      <c r="AV70" s="34">
        <v>0</v>
      </c>
      <c r="AW70" s="35">
        <v>0</v>
      </c>
      <c r="AX70" s="35">
        <v>0</v>
      </c>
      <c r="AY70" s="35">
        <v>0</v>
      </c>
      <c r="AZ70" s="36">
        <v>0</v>
      </c>
      <c r="BA70" s="23"/>
      <c r="BB70" s="34">
        <v>0</v>
      </c>
      <c r="BC70" s="35">
        <v>0</v>
      </c>
      <c r="BD70" s="35">
        <v>0</v>
      </c>
      <c r="BE70" s="35">
        <v>0</v>
      </c>
      <c r="BF70" s="36">
        <v>0</v>
      </c>
      <c r="BG70" s="23"/>
      <c r="BH70" s="34">
        <v>0</v>
      </c>
      <c r="BI70" s="35">
        <v>0</v>
      </c>
      <c r="BJ70" s="35">
        <v>0</v>
      </c>
      <c r="BK70" s="35">
        <v>0</v>
      </c>
      <c r="BL70" s="36">
        <v>0</v>
      </c>
      <c r="BO70" s="18">
        <f t="shared" si="0"/>
        <v>13</v>
      </c>
      <c r="BP70" s="18">
        <f t="shared" si="1"/>
        <v>4</v>
      </c>
      <c r="BQ70" s="18" t="str">
        <f>INDEX(Results!$C$6:$L$23,$BO70,$BP70*3-2)</f>
        <v>Бершадский</v>
      </c>
    </row>
    <row r="71" spans="2:68" s="18" customFormat="1" ht="6" customHeight="1" thickBot="1">
      <c r="B71" s="23"/>
      <c r="C71" s="12"/>
      <c r="D71" s="1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O71" s="18">
        <f t="shared" si="0"/>
        <v>13</v>
      </c>
      <c r="BP71" s="18">
        <f t="shared" si="1"/>
        <v>5</v>
      </c>
    </row>
    <row r="72" spans="2:69" s="18" customFormat="1" ht="17.25">
      <c r="B72" s="251">
        <v>14</v>
      </c>
      <c r="C72" s="44" t="str">
        <f>INDEX(Results!$C$6:$L$23,$BO72,$BP72*3-2)</f>
        <v>Потенко</v>
      </c>
      <c r="D72" s="37">
        <f>SUM(F72:BL72)</f>
        <v>-60</v>
      </c>
      <c r="F72" s="28">
        <v>0</v>
      </c>
      <c r="G72" s="29">
        <v>0</v>
      </c>
      <c r="H72" s="29">
        <v>0</v>
      </c>
      <c r="I72" s="29">
        <v>0</v>
      </c>
      <c r="J72" s="30">
        <v>0</v>
      </c>
      <c r="K72" s="23"/>
      <c r="L72" s="28">
        <v>0</v>
      </c>
      <c r="M72" s="29">
        <v>20</v>
      </c>
      <c r="N72" s="29">
        <v>0</v>
      </c>
      <c r="O72" s="29">
        <v>-40</v>
      </c>
      <c r="P72" s="30">
        <v>0</v>
      </c>
      <c r="Q72" s="23"/>
      <c r="R72" s="28">
        <v>0</v>
      </c>
      <c r="S72" s="29">
        <v>0</v>
      </c>
      <c r="T72" s="29">
        <v>0</v>
      </c>
      <c r="U72" s="29">
        <v>0</v>
      </c>
      <c r="V72" s="30">
        <v>0</v>
      </c>
      <c r="W72" s="23"/>
      <c r="X72" s="28">
        <v>0</v>
      </c>
      <c r="Y72" s="29">
        <v>20</v>
      </c>
      <c r="Z72" s="29">
        <v>0</v>
      </c>
      <c r="AA72" s="29">
        <v>-40</v>
      </c>
      <c r="AB72" s="30">
        <v>0</v>
      </c>
      <c r="AC72" s="23"/>
      <c r="AD72" s="28">
        <v>0</v>
      </c>
      <c r="AE72" s="29">
        <v>0</v>
      </c>
      <c r="AF72" s="29">
        <v>30</v>
      </c>
      <c r="AG72" s="29">
        <v>0</v>
      </c>
      <c r="AH72" s="30">
        <v>0</v>
      </c>
      <c r="AI72" s="23"/>
      <c r="AJ72" s="28">
        <v>10</v>
      </c>
      <c r="AK72" s="29">
        <v>-20</v>
      </c>
      <c r="AL72" s="29">
        <v>-30</v>
      </c>
      <c r="AM72" s="29">
        <v>0</v>
      </c>
      <c r="AN72" s="30">
        <v>0</v>
      </c>
      <c r="AO72" s="23"/>
      <c r="AP72" s="28">
        <v>10</v>
      </c>
      <c r="AQ72" s="29">
        <v>0</v>
      </c>
      <c r="AR72" s="29">
        <v>30</v>
      </c>
      <c r="AS72" s="29">
        <v>0</v>
      </c>
      <c r="AT72" s="30">
        <v>0</v>
      </c>
      <c r="AU72" s="23"/>
      <c r="AV72" s="28">
        <v>0</v>
      </c>
      <c r="AW72" s="29">
        <v>0</v>
      </c>
      <c r="AX72" s="29">
        <v>0</v>
      </c>
      <c r="AY72" s="29">
        <v>0</v>
      </c>
      <c r="AZ72" s="30">
        <v>-50</v>
      </c>
      <c r="BA72" s="23"/>
      <c r="BB72" s="28">
        <v>0</v>
      </c>
      <c r="BC72" s="29">
        <v>0</v>
      </c>
      <c r="BD72" s="29">
        <v>0</v>
      </c>
      <c r="BE72" s="29">
        <v>0</v>
      </c>
      <c r="BF72" s="30">
        <v>0</v>
      </c>
      <c r="BG72" s="23"/>
      <c r="BH72" s="28">
        <v>0</v>
      </c>
      <c r="BI72" s="29">
        <v>0</v>
      </c>
      <c r="BJ72" s="29">
        <v>0</v>
      </c>
      <c r="BK72" s="29">
        <v>0</v>
      </c>
      <c r="BL72" s="30">
        <v>0</v>
      </c>
      <c r="BO72" s="18">
        <f aca="true" t="shared" si="2" ref="BO72:BO95">INT((ROW(BO72)-2)/5)</f>
        <v>14</v>
      </c>
      <c r="BP72" s="18">
        <f aca="true" t="shared" si="3" ref="BP72:BP95">ROW(BO72)-1-BO72*5</f>
        <v>1</v>
      </c>
      <c r="BQ72" s="18" t="str">
        <f>INDEX(Results!$C$6:$L$23,$BO72,$BP72*3-2)</f>
        <v>Потенко</v>
      </c>
    </row>
    <row r="73" spans="2:69" s="18" customFormat="1" ht="17.25">
      <c r="B73" s="252"/>
      <c r="C73" s="45" t="str">
        <f>INDEX(Results!$C$6:$L$23,$BO73,$BP73*3-2)</f>
        <v>Гройсман</v>
      </c>
      <c r="D73" s="26">
        <f>SUM(F73:BL73)</f>
        <v>-100</v>
      </c>
      <c r="F73" s="31">
        <v>0</v>
      </c>
      <c r="G73" s="32">
        <v>0</v>
      </c>
      <c r="H73" s="32">
        <v>0</v>
      </c>
      <c r="I73" s="32">
        <v>0</v>
      </c>
      <c r="J73" s="33">
        <v>0</v>
      </c>
      <c r="K73" s="23"/>
      <c r="L73" s="31">
        <v>0</v>
      </c>
      <c r="M73" s="32">
        <v>0</v>
      </c>
      <c r="N73" s="32">
        <v>0</v>
      </c>
      <c r="O73" s="32">
        <v>0</v>
      </c>
      <c r="P73" s="33">
        <v>0</v>
      </c>
      <c r="Q73" s="23"/>
      <c r="R73" s="31">
        <v>0</v>
      </c>
      <c r="S73" s="32">
        <v>0</v>
      </c>
      <c r="T73" s="32">
        <v>0</v>
      </c>
      <c r="U73" s="32">
        <v>0</v>
      </c>
      <c r="V73" s="33">
        <v>0</v>
      </c>
      <c r="W73" s="23"/>
      <c r="X73" s="31">
        <v>0</v>
      </c>
      <c r="Y73" s="32">
        <v>0</v>
      </c>
      <c r="Z73" s="32">
        <v>0</v>
      </c>
      <c r="AA73" s="32">
        <v>0</v>
      </c>
      <c r="AB73" s="33">
        <v>0</v>
      </c>
      <c r="AC73" s="23"/>
      <c r="AD73" s="31">
        <v>0</v>
      </c>
      <c r="AE73" s="32">
        <v>0</v>
      </c>
      <c r="AF73" s="32">
        <v>0</v>
      </c>
      <c r="AG73" s="32">
        <v>0</v>
      </c>
      <c r="AH73" s="33">
        <v>0</v>
      </c>
      <c r="AI73" s="23"/>
      <c r="AJ73" s="31">
        <v>0</v>
      </c>
      <c r="AK73" s="32">
        <v>-20</v>
      </c>
      <c r="AL73" s="32">
        <v>-30</v>
      </c>
      <c r="AM73" s="32">
        <v>0</v>
      </c>
      <c r="AN73" s="33">
        <v>-50</v>
      </c>
      <c r="AO73" s="23"/>
      <c r="AP73" s="31">
        <v>0</v>
      </c>
      <c r="AQ73" s="32">
        <v>0</v>
      </c>
      <c r="AR73" s="32">
        <v>0</v>
      </c>
      <c r="AS73" s="32">
        <v>0</v>
      </c>
      <c r="AT73" s="33">
        <v>0</v>
      </c>
      <c r="AU73" s="23"/>
      <c r="AV73" s="31">
        <v>0</v>
      </c>
      <c r="AW73" s="32">
        <v>0</v>
      </c>
      <c r="AX73" s="32">
        <v>0</v>
      </c>
      <c r="AY73" s="32">
        <v>0</v>
      </c>
      <c r="AZ73" s="33">
        <v>0</v>
      </c>
      <c r="BA73" s="23"/>
      <c r="BB73" s="31">
        <v>0</v>
      </c>
      <c r="BC73" s="32">
        <v>0</v>
      </c>
      <c r="BD73" s="32">
        <v>0</v>
      </c>
      <c r="BE73" s="32">
        <v>0</v>
      </c>
      <c r="BF73" s="33">
        <v>0</v>
      </c>
      <c r="BG73" s="23"/>
      <c r="BH73" s="31">
        <v>0</v>
      </c>
      <c r="BI73" s="32">
        <v>0</v>
      </c>
      <c r="BJ73" s="32">
        <v>0</v>
      </c>
      <c r="BK73" s="32">
        <v>0</v>
      </c>
      <c r="BL73" s="33">
        <v>0</v>
      </c>
      <c r="BO73" s="18">
        <f t="shared" si="2"/>
        <v>14</v>
      </c>
      <c r="BP73" s="18">
        <f t="shared" si="3"/>
        <v>2</v>
      </c>
      <c r="BQ73" s="18" t="str">
        <f>INDEX(Results!$C$6:$L$23,$BO73,$BP73*3-2)</f>
        <v>Гройсман</v>
      </c>
    </row>
    <row r="74" spans="2:69" s="18" customFormat="1" ht="17.25">
      <c r="B74" s="252"/>
      <c r="C74" s="45" t="str">
        <f>INDEX(Results!$C$6:$L$23,$BO74,$BP74*3-2)</f>
        <v>Депутович</v>
      </c>
      <c r="D74" s="26">
        <f>SUM(F74:BL74)</f>
        <v>-50</v>
      </c>
      <c r="F74" s="31">
        <v>10</v>
      </c>
      <c r="G74" s="32">
        <v>-20</v>
      </c>
      <c r="H74" s="32">
        <v>-30</v>
      </c>
      <c r="I74" s="32">
        <v>0</v>
      </c>
      <c r="J74" s="33">
        <v>0</v>
      </c>
      <c r="K74" s="23"/>
      <c r="L74" s="31">
        <v>0</v>
      </c>
      <c r="M74" s="32">
        <v>-20</v>
      </c>
      <c r="N74" s="32">
        <v>0</v>
      </c>
      <c r="O74" s="32">
        <v>0</v>
      </c>
      <c r="P74" s="33">
        <v>0</v>
      </c>
      <c r="Q74" s="23"/>
      <c r="R74" s="31">
        <v>10</v>
      </c>
      <c r="S74" s="32">
        <v>0</v>
      </c>
      <c r="T74" s="32">
        <v>-30</v>
      </c>
      <c r="U74" s="32">
        <v>0</v>
      </c>
      <c r="V74" s="33">
        <v>0</v>
      </c>
      <c r="W74" s="23"/>
      <c r="X74" s="31">
        <v>0</v>
      </c>
      <c r="Y74" s="32">
        <v>0</v>
      </c>
      <c r="Z74" s="32">
        <v>0</v>
      </c>
      <c r="AA74" s="32">
        <v>0</v>
      </c>
      <c r="AB74" s="33">
        <v>0</v>
      </c>
      <c r="AC74" s="23"/>
      <c r="AD74" s="31">
        <v>10</v>
      </c>
      <c r="AE74" s="32">
        <v>0</v>
      </c>
      <c r="AF74" s="32">
        <v>0</v>
      </c>
      <c r="AG74" s="32">
        <v>0</v>
      </c>
      <c r="AH74" s="33">
        <v>0</v>
      </c>
      <c r="AI74" s="23"/>
      <c r="AJ74" s="31">
        <v>0</v>
      </c>
      <c r="AK74" s="32">
        <v>20</v>
      </c>
      <c r="AL74" s="32">
        <v>0</v>
      </c>
      <c r="AM74" s="32">
        <v>0</v>
      </c>
      <c r="AN74" s="33">
        <v>0</v>
      </c>
      <c r="AO74" s="23"/>
      <c r="AP74" s="31">
        <v>0</v>
      </c>
      <c r="AQ74" s="32">
        <v>20</v>
      </c>
      <c r="AR74" s="32">
        <v>-30</v>
      </c>
      <c r="AS74" s="32">
        <v>0</v>
      </c>
      <c r="AT74" s="33">
        <v>0</v>
      </c>
      <c r="AU74" s="23"/>
      <c r="AV74" s="31">
        <v>10</v>
      </c>
      <c r="AW74" s="32">
        <v>0</v>
      </c>
      <c r="AX74" s="32">
        <v>0</v>
      </c>
      <c r="AY74" s="32">
        <v>0</v>
      </c>
      <c r="AZ74" s="33">
        <v>0</v>
      </c>
      <c r="BA74" s="23"/>
      <c r="BB74" s="31">
        <v>0</v>
      </c>
      <c r="BC74" s="32">
        <v>0</v>
      </c>
      <c r="BD74" s="32">
        <v>0</v>
      </c>
      <c r="BE74" s="32">
        <v>0</v>
      </c>
      <c r="BF74" s="33">
        <v>0</v>
      </c>
      <c r="BG74" s="23"/>
      <c r="BH74" s="31">
        <v>0</v>
      </c>
      <c r="BI74" s="32">
        <v>0</v>
      </c>
      <c r="BJ74" s="32">
        <v>0</v>
      </c>
      <c r="BK74" s="32">
        <v>0</v>
      </c>
      <c r="BL74" s="33">
        <v>0</v>
      </c>
      <c r="BO74" s="18">
        <f t="shared" si="2"/>
        <v>14</v>
      </c>
      <c r="BP74" s="18">
        <f t="shared" si="3"/>
        <v>3</v>
      </c>
      <c r="BQ74" s="18" t="str">
        <f>INDEX(Results!$C$6:$L$23,$BO74,$BP74*3-2)</f>
        <v>Депутович</v>
      </c>
    </row>
    <row r="75" spans="2:69" s="18" customFormat="1" ht="18" thickBot="1">
      <c r="B75" s="253"/>
      <c r="C75" s="46" t="str">
        <f>INDEX(Results!$C$6:$L$23,$BO75,$BP75*3-2)</f>
        <v>Копылева</v>
      </c>
      <c r="D75" s="27">
        <f>SUM(F75:BL75)</f>
        <v>100</v>
      </c>
      <c r="F75" s="34">
        <v>0</v>
      </c>
      <c r="G75" s="35">
        <v>0</v>
      </c>
      <c r="H75" s="35">
        <v>0</v>
      </c>
      <c r="I75" s="35">
        <v>0</v>
      </c>
      <c r="J75" s="36">
        <v>0</v>
      </c>
      <c r="K75" s="23"/>
      <c r="L75" s="34">
        <v>0</v>
      </c>
      <c r="M75" s="35">
        <v>0</v>
      </c>
      <c r="N75" s="35">
        <v>0</v>
      </c>
      <c r="O75" s="35">
        <v>0</v>
      </c>
      <c r="P75" s="36">
        <v>0</v>
      </c>
      <c r="Q75" s="23"/>
      <c r="R75" s="34">
        <v>0</v>
      </c>
      <c r="S75" s="35">
        <v>0</v>
      </c>
      <c r="T75" s="35">
        <v>0</v>
      </c>
      <c r="U75" s="35">
        <v>0</v>
      </c>
      <c r="V75" s="36">
        <v>0</v>
      </c>
      <c r="W75" s="23"/>
      <c r="X75" s="34">
        <v>10</v>
      </c>
      <c r="Y75" s="35">
        <v>0</v>
      </c>
      <c r="Z75" s="35">
        <v>0</v>
      </c>
      <c r="AA75" s="35">
        <v>0</v>
      </c>
      <c r="AB75" s="36">
        <v>0</v>
      </c>
      <c r="AC75" s="23"/>
      <c r="AD75" s="34">
        <v>0</v>
      </c>
      <c r="AE75" s="35">
        <v>20</v>
      </c>
      <c r="AF75" s="35">
        <v>0</v>
      </c>
      <c r="AG75" s="35">
        <v>0</v>
      </c>
      <c r="AH75" s="36">
        <v>50</v>
      </c>
      <c r="AI75" s="23"/>
      <c r="AJ75" s="34">
        <v>0</v>
      </c>
      <c r="AK75" s="35">
        <v>0</v>
      </c>
      <c r="AL75" s="35">
        <v>0</v>
      </c>
      <c r="AM75" s="35">
        <v>0</v>
      </c>
      <c r="AN75" s="36">
        <v>0</v>
      </c>
      <c r="AO75" s="23"/>
      <c r="AP75" s="34">
        <v>0</v>
      </c>
      <c r="AQ75" s="35">
        <v>0</v>
      </c>
      <c r="AR75" s="35">
        <v>0</v>
      </c>
      <c r="AS75" s="35">
        <v>0</v>
      </c>
      <c r="AT75" s="36">
        <v>0</v>
      </c>
      <c r="AU75" s="23"/>
      <c r="AV75" s="34">
        <v>0</v>
      </c>
      <c r="AW75" s="35">
        <v>20</v>
      </c>
      <c r="AX75" s="35">
        <v>0</v>
      </c>
      <c r="AY75" s="35">
        <v>0</v>
      </c>
      <c r="AZ75" s="36">
        <v>0</v>
      </c>
      <c r="BA75" s="23"/>
      <c r="BB75" s="34">
        <v>0</v>
      </c>
      <c r="BC75" s="35">
        <v>0</v>
      </c>
      <c r="BD75" s="35">
        <v>0</v>
      </c>
      <c r="BE75" s="35">
        <v>0</v>
      </c>
      <c r="BF75" s="36">
        <v>0</v>
      </c>
      <c r="BG75" s="23"/>
      <c r="BH75" s="34">
        <v>0</v>
      </c>
      <c r="BI75" s="35">
        <v>0</v>
      </c>
      <c r="BJ75" s="35">
        <v>0</v>
      </c>
      <c r="BK75" s="35">
        <v>0</v>
      </c>
      <c r="BL75" s="36">
        <v>0</v>
      </c>
      <c r="BO75" s="18">
        <f t="shared" si="2"/>
        <v>14</v>
      </c>
      <c r="BP75" s="18">
        <f t="shared" si="3"/>
        <v>4</v>
      </c>
      <c r="BQ75" s="18" t="str">
        <f>INDEX(Results!$C$6:$L$23,$BO75,$BP75*3-2)</f>
        <v>Копылева</v>
      </c>
    </row>
    <row r="76" spans="2:68" s="18" customFormat="1" ht="6" customHeight="1" thickBot="1">
      <c r="B76" s="38"/>
      <c r="C76" s="39"/>
      <c r="D76" s="40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O76" s="18">
        <f t="shared" si="2"/>
        <v>14</v>
      </c>
      <c r="BP76" s="18">
        <f t="shared" si="3"/>
        <v>5</v>
      </c>
    </row>
    <row r="77" spans="2:69" s="18" customFormat="1" ht="17.25">
      <c r="B77" s="251">
        <v>15</v>
      </c>
      <c r="C77" s="44" t="str">
        <f>INDEX(Results!$C$6:$L$23,$BO77,$BP77*3-2)</f>
        <v>Заплахов</v>
      </c>
      <c r="D77" s="37">
        <f>SUM(F77:BL77)</f>
        <v>30</v>
      </c>
      <c r="F77" s="28">
        <v>0</v>
      </c>
      <c r="G77" s="29">
        <v>-20</v>
      </c>
      <c r="H77" s="29">
        <v>0</v>
      </c>
      <c r="I77" s="29">
        <v>0</v>
      </c>
      <c r="J77" s="30">
        <v>0</v>
      </c>
      <c r="K77" s="23"/>
      <c r="L77" s="28">
        <v>10</v>
      </c>
      <c r="M77" s="29">
        <v>0</v>
      </c>
      <c r="N77" s="29">
        <v>0</v>
      </c>
      <c r="O77" s="29">
        <v>0</v>
      </c>
      <c r="P77" s="30">
        <v>0</v>
      </c>
      <c r="Q77" s="23"/>
      <c r="R77" s="28">
        <v>0</v>
      </c>
      <c r="S77" s="29">
        <v>0</v>
      </c>
      <c r="T77" s="29">
        <v>0</v>
      </c>
      <c r="U77" s="29">
        <v>0</v>
      </c>
      <c r="V77" s="30">
        <v>0</v>
      </c>
      <c r="W77" s="23"/>
      <c r="X77" s="28">
        <v>10</v>
      </c>
      <c r="Y77" s="29">
        <v>20</v>
      </c>
      <c r="Z77" s="29">
        <v>0</v>
      </c>
      <c r="AA77" s="29">
        <v>0</v>
      </c>
      <c r="AB77" s="30">
        <v>0</v>
      </c>
      <c r="AC77" s="23"/>
      <c r="AD77" s="28">
        <v>0</v>
      </c>
      <c r="AE77" s="29">
        <v>0</v>
      </c>
      <c r="AF77" s="29">
        <v>0</v>
      </c>
      <c r="AG77" s="29">
        <v>0</v>
      </c>
      <c r="AH77" s="30">
        <v>0</v>
      </c>
      <c r="AI77" s="23"/>
      <c r="AJ77" s="28">
        <v>0</v>
      </c>
      <c r="AK77" s="29">
        <v>0</v>
      </c>
      <c r="AL77" s="29">
        <v>0</v>
      </c>
      <c r="AM77" s="29">
        <v>0</v>
      </c>
      <c r="AN77" s="30">
        <v>0</v>
      </c>
      <c r="AO77" s="23"/>
      <c r="AP77" s="28">
        <v>10</v>
      </c>
      <c r="AQ77" s="29">
        <v>0</v>
      </c>
      <c r="AR77" s="29">
        <v>0</v>
      </c>
      <c r="AS77" s="29">
        <v>0</v>
      </c>
      <c r="AT77" s="30">
        <v>-50</v>
      </c>
      <c r="AU77" s="23"/>
      <c r="AV77" s="28">
        <v>10</v>
      </c>
      <c r="AW77" s="29">
        <v>0</v>
      </c>
      <c r="AX77" s="29">
        <v>0</v>
      </c>
      <c r="AY77" s="29">
        <v>40</v>
      </c>
      <c r="AZ77" s="30">
        <v>0</v>
      </c>
      <c r="BA77" s="23"/>
      <c r="BB77" s="28">
        <v>0</v>
      </c>
      <c r="BC77" s="29">
        <v>0</v>
      </c>
      <c r="BD77" s="29">
        <v>0</v>
      </c>
      <c r="BE77" s="29">
        <v>0</v>
      </c>
      <c r="BF77" s="30">
        <v>0</v>
      </c>
      <c r="BG77" s="23"/>
      <c r="BH77" s="28">
        <v>0</v>
      </c>
      <c r="BI77" s="29">
        <v>0</v>
      </c>
      <c r="BJ77" s="29">
        <v>0</v>
      </c>
      <c r="BK77" s="29">
        <v>0</v>
      </c>
      <c r="BL77" s="30">
        <v>0</v>
      </c>
      <c r="BO77" s="18">
        <f t="shared" si="2"/>
        <v>15</v>
      </c>
      <c r="BP77" s="18">
        <f t="shared" si="3"/>
        <v>1</v>
      </c>
      <c r="BQ77" s="18" t="str">
        <f>INDEX(Results!$C$6:$L$23,$BO77,$BP77*3-2)</f>
        <v>Заплахов</v>
      </c>
    </row>
    <row r="78" spans="2:69" s="18" customFormat="1" ht="17.25">
      <c r="B78" s="252"/>
      <c r="C78" s="45" t="str">
        <f>INDEX(Results!$C$6:$L$23,$BO78,$BP78*3-2)</f>
        <v>Островская</v>
      </c>
      <c r="D78" s="26">
        <f>SUM(F78:BL78)</f>
        <v>10</v>
      </c>
      <c r="F78" s="31">
        <v>0</v>
      </c>
      <c r="G78" s="32">
        <v>0</v>
      </c>
      <c r="H78" s="32">
        <v>0</v>
      </c>
      <c r="I78" s="32">
        <v>0</v>
      </c>
      <c r="J78" s="33">
        <v>0</v>
      </c>
      <c r="K78" s="23"/>
      <c r="L78" s="31">
        <v>0</v>
      </c>
      <c r="M78" s="32">
        <v>20</v>
      </c>
      <c r="N78" s="32">
        <v>0</v>
      </c>
      <c r="O78" s="32">
        <v>0</v>
      </c>
      <c r="P78" s="33">
        <v>0</v>
      </c>
      <c r="Q78" s="23"/>
      <c r="R78" s="31">
        <v>0</v>
      </c>
      <c r="S78" s="32">
        <v>0</v>
      </c>
      <c r="T78" s="32">
        <v>0</v>
      </c>
      <c r="U78" s="32">
        <v>0</v>
      </c>
      <c r="V78" s="33">
        <v>0</v>
      </c>
      <c r="W78" s="23"/>
      <c r="X78" s="31">
        <v>0</v>
      </c>
      <c r="Y78" s="32">
        <v>0</v>
      </c>
      <c r="Z78" s="32">
        <v>0</v>
      </c>
      <c r="AA78" s="32">
        <v>0</v>
      </c>
      <c r="AB78" s="33">
        <v>0</v>
      </c>
      <c r="AC78" s="23"/>
      <c r="AD78" s="31">
        <v>0</v>
      </c>
      <c r="AE78" s="32">
        <v>0</v>
      </c>
      <c r="AF78" s="32">
        <v>0</v>
      </c>
      <c r="AG78" s="32">
        <v>0</v>
      </c>
      <c r="AH78" s="33">
        <v>0</v>
      </c>
      <c r="AI78" s="23"/>
      <c r="AJ78" s="31">
        <v>10</v>
      </c>
      <c r="AK78" s="32">
        <v>0</v>
      </c>
      <c r="AL78" s="32">
        <v>30</v>
      </c>
      <c r="AM78" s="32">
        <v>0</v>
      </c>
      <c r="AN78" s="33">
        <v>-50</v>
      </c>
      <c r="AO78" s="23"/>
      <c r="AP78" s="31">
        <v>0</v>
      </c>
      <c r="AQ78" s="32">
        <v>0</v>
      </c>
      <c r="AR78" s="32">
        <v>0</v>
      </c>
      <c r="AS78" s="32">
        <v>0</v>
      </c>
      <c r="AT78" s="33">
        <v>0</v>
      </c>
      <c r="AU78" s="23"/>
      <c r="AV78" s="31">
        <v>0</v>
      </c>
      <c r="AW78" s="32">
        <v>0</v>
      </c>
      <c r="AX78" s="32">
        <v>0</v>
      </c>
      <c r="AY78" s="32">
        <v>0</v>
      </c>
      <c r="AZ78" s="33">
        <v>0</v>
      </c>
      <c r="BA78" s="23"/>
      <c r="BB78" s="31">
        <v>0</v>
      </c>
      <c r="BC78" s="32">
        <v>0</v>
      </c>
      <c r="BD78" s="32">
        <v>0</v>
      </c>
      <c r="BE78" s="32">
        <v>0</v>
      </c>
      <c r="BF78" s="33">
        <v>0</v>
      </c>
      <c r="BG78" s="23"/>
      <c r="BH78" s="31">
        <v>0</v>
      </c>
      <c r="BI78" s="32">
        <v>0</v>
      </c>
      <c r="BJ78" s="32">
        <v>0</v>
      </c>
      <c r="BK78" s="32">
        <v>0</v>
      </c>
      <c r="BL78" s="33">
        <v>0</v>
      </c>
      <c r="BO78" s="18">
        <f t="shared" si="2"/>
        <v>15</v>
      </c>
      <c r="BP78" s="18">
        <f t="shared" si="3"/>
        <v>2</v>
      </c>
      <c r="BQ78" s="18" t="str">
        <f>INDEX(Results!$C$6:$L$23,$BO78,$BP78*3-2)</f>
        <v>Островская</v>
      </c>
    </row>
    <row r="79" spans="2:69" s="18" customFormat="1" ht="17.25">
      <c r="B79" s="252"/>
      <c r="C79" s="45" t="str">
        <f>INDEX(Results!$C$6:$L$23,$BO79,$BP79*3-2)</f>
        <v>Юшин</v>
      </c>
      <c r="D79" s="26">
        <f>SUM(F79:BL79)</f>
        <v>-30</v>
      </c>
      <c r="F79" s="31">
        <v>0</v>
      </c>
      <c r="G79" s="32">
        <v>0</v>
      </c>
      <c r="H79" s="32">
        <v>0</v>
      </c>
      <c r="I79" s="32">
        <v>-40</v>
      </c>
      <c r="J79" s="33">
        <v>-50</v>
      </c>
      <c r="K79" s="23"/>
      <c r="L79" s="31">
        <v>0</v>
      </c>
      <c r="M79" s="32">
        <v>0</v>
      </c>
      <c r="N79" s="32">
        <v>0</v>
      </c>
      <c r="O79" s="32">
        <v>40</v>
      </c>
      <c r="P79" s="33">
        <v>0</v>
      </c>
      <c r="Q79" s="23"/>
      <c r="R79" s="31">
        <v>0</v>
      </c>
      <c r="S79" s="32">
        <v>20</v>
      </c>
      <c r="T79" s="32">
        <v>0</v>
      </c>
      <c r="U79" s="32">
        <v>0</v>
      </c>
      <c r="V79" s="33">
        <v>0</v>
      </c>
      <c r="W79" s="23"/>
      <c r="X79" s="31">
        <v>0</v>
      </c>
      <c r="Y79" s="32">
        <v>0</v>
      </c>
      <c r="Z79" s="32">
        <v>0</v>
      </c>
      <c r="AA79" s="32">
        <v>0</v>
      </c>
      <c r="AB79" s="33">
        <v>0</v>
      </c>
      <c r="AC79" s="23"/>
      <c r="AD79" s="31">
        <v>0</v>
      </c>
      <c r="AE79" s="32">
        <v>0</v>
      </c>
      <c r="AF79" s="32">
        <v>30</v>
      </c>
      <c r="AG79" s="32">
        <v>0</v>
      </c>
      <c r="AH79" s="33">
        <v>0</v>
      </c>
      <c r="AI79" s="23"/>
      <c r="AJ79" s="31">
        <v>0</v>
      </c>
      <c r="AK79" s="32">
        <v>0</v>
      </c>
      <c r="AL79" s="32">
        <v>0</v>
      </c>
      <c r="AM79" s="32">
        <v>0</v>
      </c>
      <c r="AN79" s="33">
        <v>0</v>
      </c>
      <c r="AO79" s="23"/>
      <c r="AP79" s="31">
        <v>0</v>
      </c>
      <c r="AQ79" s="32">
        <v>0</v>
      </c>
      <c r="AR79" s="32">
        <v>0</v>
      </c>
      <c r="AS79" s="32">
        <v>0</v>
      </c>
      <c r="AT79" s="33">
        <v>0</v>
      </c>
      <c r="AU79" s="23"/>
      <c r="AV79" s="31">
        <v>0</v>
      </c>
      <c r="AW79" s="32">
        <v>0</v>
      </c>
      <c r="AX79" s="32">
        <v>-30</v>
      </c>
      <c r="AY79" s="32">
        <v>0</v>
      </c>
      <c r="AZ79" s="33">
        <v>0</v>
      </c>
      <c r="BA79" s="23"/>
      <c r="BB79" s="31">
        <v>0</v>
      </c>
      <c r="BC79" s="32">
        <v>0</v>
      </c>
      <c r="BD79" s="32">
        <v>0</v>
      </c>
      <c r="BE79" s="32">
        <v>0</v>
      </c>
      <c r="BF79" s="33">
        <v>0</v>
      </c>
      <c r="BG79" s="23"/>
      <c r="BH79" s="31">
        <v>0</v>
      </c>
      <c r="BI79" s="32">
        <v>0</v>
      </c>
      <c r="BJ79" s="32">
        <v>0</v>
      </c>
      <c r="BK79" s="32">
        <v>0</v>
      </c>
      <c r="BL79" s="33">
        <v>0</v>
      </c>
      <c r="BO79" s="18">
        <f t="shared" si="2"/>
        <v>15</v>
      </c>
      <c r="BP79" s="18">
        <f t="shared" si="3"/>
        <v>3</v>
      </c>
      <c r="BQ79" s="18" t="str">
        <f>INDEX(Results!$C$6:$L$23,$BO79,$BP79*3-2)</f>
        <v>Юшин</v>
      </c>
    </row>
    <row r="80" spans="2:69" s="18" customFormat="1" ht="18" thickBot="1">
      <c r="B80" s="253"/>
      <c r="C80" s="46" t="str">
        <f>INDEX(Results!$C$6:$L$23,$BO80,$BP80*3-2)</f>
        <v>Демчук</v>
      </c>
      <c r="D80" s="27">
        <f>SUM(F80:BL80)</f>
        <v>230</v>
      </c>
      <c r="F80" s="34">
        <v>10</v>
      </c>
      <c r="G80" s="35">
        <v>20</v>
      </c>
      <c r="H80" s="35">
        <v>30</v>
      </c>
      <c r="I80" s="35">
        <v>0</v>
      </c>
      <c r="J80" s="36">
        <v>50</v>
      </c>
      <c r="K80" s="23"/>
      <c r="L80" s="34">
        <v>0</v>
      </c>
      <c r="M80" s="35">
        <v>0</v>
      </c>
      <c r="N80" s="35">
        <v>30</v>
      </c>
      <c r="O80" s="35">
        <v>0</v>
      </c>
      <c r="P80" s="36">
        <v>0</v>
      </c>
      <c r="Q80" s="23"/>
      <c r="R80" s="34">
        <v>0</v>
      </c>
      <c r="S80" s="35">
        <v>0</v>
      </c>
      <c r="T80" s="35">
        <v>0</v>
      </c>
      <c r="U80" s="35">
        <v>0</v>
      </c>
      <c r="V80" s="36">
        <v>50</v>
      </c>
      <c r="W80" s="23"/>
      <c r="X80" s="34">
        <v>0</v>
      </c>
      <c r="Y80" s="35">
        <v>0</v>
      </c>
      <c r="Z80" s="35">
        <v>0</v>
      </c>
      <c r="AA80" s="35">
        <v>0</v>
      </c>
      <c r="AB80" s="36">
        <v>0</v>
      </c>
      <c r="AC80" s="23"/>
      <c r="AD80" s="34">
        <v>10</v>
      </c>
      <c r="AE80" s="35">
        <v>0</v>
      </c>
      <c r="AF80" s="35">
        <v>0</v>
      </c>
      <c r="AG80" s="35">
        <v>0</v>
      </c>
      <c r="AH80" s="36">
        <v>0</v>
      </c>
      <c r="AI80" s="23"/>
      <c r="AJ80" s="34">
        <v>0</v>
      </c>
      <c r="AK80" s="35">
        <v>20</v>
      </c>
      <c r="AL80" s="35">
        <v>0</v>
      </c>
      <c r="AM80" s="35">
        <v>0</v>
      </c>
      <c r="AN80" s="36">
        <v>0</v>
      </c>
      <c r="AO80" s="23"/>
      <c r="AP80" s="34">
        <v>0</v>
      </c>
      <c r="AQ80" s="35">
        <v>-20</v>
      </c>
      <c r="AR80" s="35">
        <v>30</v>
      </c>
      <c r="AS80" s="35">
        <v>0</v>
      </c>
      <c r="AT80" s="36">
        <v>0</v>
      </c>
      <c r="AU80" s="23"/>
      <c r="AV80" s="34">
        <v>0</v>
      </c>
      <c r="AW80" s="35">
        <v>0</v>
      </c>
      <c r="AX80" s="35">
        <v>0</v>
      </c>
      <c r="AY80" s="35">
        <v>0</v>
      </c>
      <c r="AZ80" s="36">
        <v>0</v>
      </c>
      <c r="BA80" s="23"/>
      <c r="BB80" s="34">
        <v>0</v>
      </c>
      <c r="BC80" s="35">
        <v>0</v>
      </c>
      <c r="BD80" s="35">
        <v>0</v>
      </c>
      <c r="BE80" s="35">
        <v>0</v>
      </c>
      <c r="BF80" s="36">
        <v>0</v>
      </c>
      <c r="BG80" s="23"/>
      <c r="BH80" s="34">
        <v>0</v>
      </c>
      <c r="BI80" s="35">
        <v>0</v>
      </c>
      <c r="BJ80" s="35">
        <v>0</v>
      </c>
      <c r="BK80" s="35">
        <v>0</v>
      </c>
      <c r="BL80" s="36">
        <v>0</v>
      </c>
      <c r="BO80" s="18">
        <f t="shared" si="2"/>
        <v>15</v>
      </c>
      <c r="BP80" s="18">
        <f t="shared" si="3"/>
        <v>4</v>
      </c>
      <c r="BQ80" s="18" t="str">
        <f>INDEX(Results!$C$6:$L$23,$BO80,$BP80*3-2)</f>
        <v>Демчук</v>
      </c>
    </row>
    <row r="81" spans="2:68" s="18" customFormat="1" ht="6" customHeight="1" thickBot="1">
      <c r="B81" s="23"/>
      <c r="C81" s="12"/>
      <c r="D81" s="1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O81" s="18">
        <f t="shared" si="2"/>
        <v>15</v>
      </c>
      <c r="BP81" s="18">
        <f t="shared" si="3"/>
        <v>5</v>
      </c>
    </row>
    <row r="82" spans="2:69" s="18" customFormat="1" ht="17.25">
      <c r="B82" s="251">
        <v>16</v>
      </c>
      <c r="C82" s="44" t="str">
        <f>INDEX(Results!$C$6:$L$23,$BO82,$BP82*3-2)</f>
        <v>Иванов</v>
      </c>
      <c r="D82" s="37">
        <f>SUM(F82:BL82)</f>
        <v>250</v>
      </c>
      <c r="F82" s="28">
        <v>0</v>
      </c>
      <c r="G82" s="29">
        <v>0</v>
      </c>
      <c r="H82" s="29">
        <v>0</v>
      </c>
      <c r="I82" s="29">
        <v>0</v>
      </c>
      <c r="J82" s="30">
        <v>-50</v>
      </c>
      <c r="K82" s="23"/>
      <c r="L82" s="28">
        <v>0</v>
      </c>
      <c r="M82" s="29">
        <v>20</v>
      </c>
      <c r="N82" s="29">
        <v>0</v>
      </c>
      <c r="O82" s="29">
        <v>0</v>
      </c>
      <c r="P82" s="30">
        <v>50</v>
      </c>
      <c r="Q82" s="23"/>
      <c r="R82" s="28">
        <v>10</v>
      </c>
      <c r="S82" s="29">
        <v>0</v>
      </c>
      <c r="T82" s="29">
        <v>0</v>
      </c>
      <c r="U82" s="29">
        <v>0</v>
      </c>
      <c r="V82" s="30">
        <v>0</v>
      </c>
      <c r="W82" s="23"/>
      <c r="X82" s="28">
        <v>0</v>
      </c>
      <c r="Y82" s="29">
        <v>0</v>
      </c>
      <c r="Z82" s="29">
        <v>30</v>
      </c>
      <c r="AA82" s="29">
        <v>0</v>
      </c>
      <c r="AB82" s="30">
        <v>0</v>
      </c>
      <c r="AC82" s="23"/>
      <c r="AD82" s="28">
        <v>0</v>
      </c>
      <c r="AE82" s="29">
        <v>0</v>
      </c>
      <c r="AF82" s="29">
        <v>30</v>
      </c>
      <c r="AG82" s="29">
        <v>-40</v>
      </c>
      <c r="AH82" s="30">
        <v>0</v>
      </c>
      <c r="AI82" s="23"/>
      <c r="AJ82" s="28">
        <v>10</v>
      </c>
      <c r="AK82" s="29">
        <v>20</v>
      </c>
      <c r="AL82" s="29">
        <v>0</v>
      </c>
      <c r="AM82" s="29">
        <v>40</v>
      </c>
      <c r="AN82" s="30">
        <v>0</v>
      </c>
      <c r="AO82" s="23"/>
      <c r="AP82" s="28">
        <v>10</v>
      </c>
      <c r="AQ82" s="29">
        <v>20</v>
      </c>
      <c r="AR82" s="29">
        <v>30</v>
      </c>
      <c r="AS82" s="29">
        <v>0</v>
      </c>
      <c r="AT82" s="30">
        <v>0</v>
      </c>
      <c r="AU82" s="23"/>
      <c r="AV82" s="28">
        <v>10</v>
      </c>
      <c r="AW82" s="29">
        <v>20</v>
      </c>
      <c r="AX82" s="29">
        <v>0</v>
      </c>
      <c r="AY82" s="29">
        <v>40</v>
      </c>
      <c r="AZ82" s="30">
        <v>0</v>
      </c>
      <c r="BA82" s="23"/>
      <c r="BB82" s="28">
        <v>0</v>
      </c>
      <c r="BC82" s="29">
        <v>0</v>
      </c>
      <c r="BD82" s="29">
        <v>0</v>
      </c>
      <c r="BE82" s="29">
        <v>0</v>
      </c>
      <c r="BF82" s="30">
        <v>0</v>
      </c>
      <c r="BG82" s="23"/>
      <c r="BH82" s="28">
        <v>0</v>
      </c>
      <c r="BI82" s="29">
        <v>0</v>
      </c>
      <c r="BJ82" s="29">
        <v>0</v>
      </c>
      <c r="BK82" s="29">
        <v>0</v>
      </c>
      <c r="BL82" s="30">
        <v>0</v>
      </c>
      <c r="BO82" s="18">
        <f t="shared" si="2"/>
        <v>16</v>
      </c>
      <c r="BP82" s="18">
        <f t="shared" si="3"/>
        <v>1</v>
      </c>
      <c r="BQ82" s="18" t="str">
        <f>INDEX(Results!$C$6:$L$23,$BO82,$BP82*3-2)</f>
        <v>Иванов</v>
      </c>
    </row>
    <row r="83" spans="2:69" s="18" customFormat="1" ht="17.25">
      <c r="B83" s="252"/>
      <c r="C83" s="45" t="str">
        <f>INDEX(Results!$C$6:$L$23,$BO83,$BP83*3-2)</f>
        <v>Курант</v>
      </c>
      <c r="D83" s="26">
        <f>SUM(F83:BL83)</f>
        <v>190</v>
      </c>
      <c r="F83" s="31">
        <v>10</v>
      </c>
      <c r="G83" s="32">
        <v>0</v>
      </c>
      <c r="H83" s="32">
        <v>30</v>
      </c>
      <c r="I83" s="32">
        <v>0</v>
      </c>
      <c r="J83" s="33">
        <v>0</v>
      </c>
      <c r="K83" s="23"/>
      <c r="L83" s="31">
        <v>0</v>
      </c>
      <c r="M83" s="32">
        <v>0</v>
      </c>
      <c r="N83" s="32">
        <v>0</v>
      </c>
      <c r="O83" s="32">
        <v>0</v>
      </c>
      <c r="P83" s="33">
        <v>0</v>
      </c>
      <c r="Q83" s="23"/>
      <c r="R83" s="31">
        <v>0</v>
      </c>
      <c r="S83" s="32">
        <v>0</v>
      </c>
      <c r="T83" s="32">
        <v>30</v>
      </c>
      <c r="U83" s="32">
        <v>40</v>
      </c>
      <c r="V83" s="33">
        <v>0</v>
      </c>
      <c r="W83" s="23"/>
      <c r="X83" s="31">
        <v>10</v>
      </c>
      <c r="Y83" s="32">
        <v>0</v>
      </c>
      <c r="Z83" s="32">
        <v>0</v>
      </c>
      <c r="AA83" s="32">
        <v>0</v>
      </c>
      <c r="AB83" s="33">
        <v>0</v>
      </c>
      <c r="AC83" s="23"/>
      <c r="AD83" s="31">
        <v>0</v>
      </c>
      <c r="AE83" s="32">
        <v>20</v>
      </c>
      <c r="AF83" s="32">
        <v>0</v>
      </c>
      <c r="AG83" s="32">
        <v>0</v>
      </c>
      <c r="AH83" s="33">
        <v>0</v>
      </c>
      <c r="AI83" s="23"/>
      <c r="AJ83" s="31">
        <v>0</v>
      </c>
      <c r="AK83" s="32">
        <v>0</v>
      </c>
      <c r="AL83" s="32">
        <v>0</v>
      </c>
      <c r="AM83" s="32">
        <v>0</v>
      </c>
      <c r="AN83" s="33">
        <v>0</v>
      </c>
      <c r="AO83" s="23"/>
      <c r="AP83" s="31">
        <v>0</v>
      </c>
      <c r="AQ83" s="32">
        <v>0</v>
      </c>
      <c r="AR83" s="32">
        <v>0</v>
      </c>
      <c r="AS83" s="32">
        <v>0</v>
      </c>
      <c r="AT83" s="33">
        <v>0</v>
      </c>
      <c r="AU83" s="23"/>
      <c r="AV83" s="31">
        <v>0</v>
      </c>
      <c r="AW83" s="32">
        <v>0</v>
      </c>
      <c r="AX83" s="32">
        <v>0</v>
      </c>
      <c r="AY83" s="32">
        <v>0</v>
      </c>
      <c r="AZ83" s="33">
        <v>50</v>
      </c>
      <c r="BA83" s="23"/>
      <c r="BB83" s="31">
        <v>0</v>
      </c>
      <c r="BC83" s="32">
        <v>0</v>
      </c>
      <c r="BD83" s="32">
        <v>0</v>
      </c>
      <c r="BE83" s="32">
        <v>0</v>
      </c>
      <c r="BF83" s="33">
        <v>0</v>
      </c>
      <c r="BG83" s="23"/>
      <c r="BH83" s="31">
        <v>0</v>
      </c>
      <c r="BI83" s="32">
        <v>0</v>
      </c>
      <c r="BJ83" s="32">
        <v>0</v>
      </c>
      <c r="BK83" s="32">
        <v>0</v>
      </c>
      <c r="BL83" s="33">
        <v>0</v>
      </c>
      <c r="BO83" s="18">
        <f t="shared" si="2"/>
        <v>16</v>
      </c>
      <c r="BP83" s="18">
        <f t="shared" si="3"/>
        <v>2</v>
      </c>
      <c r="BQ83" s="18" t="str">
        <f>INDEX(Results!$C$6:$L$23,$BO83,$BP83*3-2)</f>
        <v>Курант</v>
      </c>
    </row>
    <row r="84" spans="2:69" s="18" customFormat="1" ht="17.25">
      <c r="B84" s="252"/>
      <c r="C84" s="45" t="str">
        <f>INDEX(Results!$C$6:$L$23,$BO84,$BP84*3-2)</f>
        <v>Дейгин</v>
      </c>
      <c r="D84" s="26">
        <f>SUM(F84:BL84)</f>
        <v>50</v>
      </c>
      <c r="F84" s="31">
        <v>0</v>
      </c>
      <c r="G84" s="32">
        <v>0</v>
      </c>
      <c r="H84" s="32">
        <v>0</v>
      </c>
      <c r="I84" s="32">
        <v>0</v>
      </c>
      <c r="J84" s="33">
        <v>0</v>
      </c>
      <c r="K84" s="23"/>
      <c r="L84" s="31">
        <v>0</v>
      </c>
      <c r="M84" s="32">
        <v>0</v>
      </c>
      <c r="N84" s="32">
        <v>0</v>
      </c>
      <c r="O84" s="32">
        <v>0</v>
      </c>
      <c r="P84" s="33">
        <v>0</v>
      </c>
      <c r="Q84" s="23"/>
      <c r="R84" s="31">
        <v>0</v>
      </c>
      <c r="S84" s="32">
        <v>0</v>
      </c>
      <c r="T84" s="32">
        <v>0</v>
      </c>
      <c r="U84" s="32">
        <v>0</v>
      </c>
      <c r="V84" s="33">
        <v>50</v>
      </c>
      <c r="W84" s="23"/>
      <c r="X84" s="31">
        <v>0</v>
      </c>
      <c r="Y84" s="32">
        <v>20</v>
      </c>
      <c r="Z84" s="32">
        <v>0</v>
      </c>
      <c r="AA84" s="32">
        <v>0</v>
      </c>
      <c r="AB84" s="33">
        <v>0</v>
      </c>
      <c r="AC84" s="23"/>
      <c r="AD84" s="31">
        <v>10</v>
      </c>
      <c r="AE84" s="32">
        <v>0</v>
      </c>
      <c r="AF84" s="32">
        <v>0</v>
      </c>
      <c r="AG84" s="32">
        <v>0</v>
      </c>
      <c r="AH84" s="33">
        <v>0</v>
      </c>
      <c r="AI84" s="23"/>
      <c r="AJ84" s="31">
        <v>0</v>
      </c>
      <c r="AK84" s="32">
        <v>0</v>
      </c>
      <c r="AL84" s="32">
        <v>0</v>
      </c>
      <c r="AM84" s="32">
        <v>0</v>
      </c>
      <c r="AN84" s="33">
        <v>0</v>
      </c>
      <c r="AO84" s="23"/>
      <c r="AP84" s="31">
        <v>-10</v>
      </c>
      <c r="AQ84" s="32">
        <v>0</v>
      </c>
      <c r="AR84" s="32">
        <v>0</v>
      </c>
      <c r="AS84" s="32">
        <v>0</v>
      </c>
      <c r="AT84" s="33">
        <v>-50</v>
      </c>
      <c r="AU84" s="23"/>
      <c r="AV84" s="31">
        <v>0</v>
      </c>
      <c r="AW84" s="32">
        <v>0</v>
      </c>
      <c r="AX84" s="32">
        <v>30</v>
      </c>
      <c r="AY84" s="32">
        <v>0</v>
      </c>
      <c r="AZ84" s="33">
        <v>0</v>
      </c>
      <c r="BA84" s="23"/>
      <c r="BB84" s="31">
        <v>0</v>
      </c>
      <c r="BC84" s="32">
        <v>0</v>
      </c>
      <c r="BD84" s="32">
        <v>0</v>
      </c>
      <c r="BE84" s="32">
        <v>0</v>
      </c>
      <c r="BF84" s="33">
        <v>0</v>
      </c>
      <c r="BG84" s="23"/>
      <c r="BH84" s="31">
        <v>0</v>
      </c>
      <c r="BI84" s="32">
        <v>0</v>
      </c>
      <c r="BJ84" s="32">
        <v>0</v>
      </c>
      <c r="BK84" s="32">
        <v>0</v>
      </c>
      <c r="BL84" s="33">
        <v>0</v>
      </c>
      <c r="BO84" s="18">
        <f t="shared" si="2"/>
        <v>16</v>
      </c>
      <c r="BP84" s="18">
        <f t="shared" si="3"/>
        <v>3</v>
      </c>
      <c r="BQ84" s="18" t="str">
        <f>INDEX(Results!$C$6:$L$23,$BO84,$BP84*3-2)</f>
        <v>Дейгин</v>
      </c>
    </row>
    <row r="85" spans="2:69" s="18" customFormat="1" ht="18" thickBot="1">
      <c r="B85" s="253"/>
      <c r="C85" s="46" t="str">
        <f>INDEX(Results!$C$6:$L$23,$BO85,$BP85*3-2)</f>
        <v>Амельченков</v>
      </c>
      <c r="D85" s="27">
        <f>SUM(F85:BL85)</f>
        <v>0</v>
      </c>
      <c r="F85" s="34">
        <v>0</v>
      </c>
      <c r="G85" s="35">
        <v>0</v>
      </c>
      <c r="H85" s="35">
        <v>0</v>
      </c>
      <c r="I85" s="35">
        <v>0</v>
      </c>
      <c r="J85" s="36">
        <v>0</v>
      </c>
      <c r="K85" s="23"/>
      <c r="L85" s="34">
        <v>0</v>
      </c>
      <c r="M85" s="35">
        <v>0</v>
      </c>
      <c r="N85" s="35">
        <v>0</v>
      </c>
      <c r="O85" s="35">
        <v>0</v>
      </c>
      <c r="P85" s="36">
        <v>0</v>
      </c>
      <c r="Q85" s="23"/>
      <c r="R85" s="34">
        <v>0</v>
      </c>
      <c r="S85" s="35">
        <v>0</v>
      </c>
      <c r="T85" s="35">
        <v>0</v>
      </c>
      <c r="U85" s="35">
        <v>0</v>
      </c>
      <c r="V85" s="36">
        <v>0</v>
      </c>
      <c r="W85" s="23"/>
      <c r="X85" s="34">
        <v>0</v>
      </c>
      <c r="Y85" s="35">
        <v>0</v>
      </c>
      <c r="Z85" s="35">
        <v>0</v>
      </c>
      <c r="AA85" s="35">
        <v>0</v>
      </c>
      <c r="AB85" s="36">
        <v>0</v>
      </c>
      <c r="AC85" s="23"/>
      <c r="AD85" s="34">
        <v>0</v>
      </c>
      <c r="AE85" s="35">
        <v>0</v>
      </c>
      <c r="AF85" s="35">
        <v>0</v>
      </c>
      <c r="AG85" s="35">
        <v>0</v>
      </c>
      <c r="AH85" s="36">
        <v>0</v>
      </c>
      <c r="AI85" s="23"/>
      <c r="AJ85" s="34">
        <v>0</v>
      </c>
      <c r="AK85" s="35">
        <v>0</v>
      </c>
      <c r="AL85" s="35">
        <v>0</v>
      </c>
      <c r="AM85" s="35">
        <v>0</v>
      </c>
      <c r="AN85" s="36">
        <v>0</v>
      </c>
      <c r="AO85" s="23"/>
      <c r="AP85" s="34">
        <v>0</v>
      </c>
      <c r="AQ85" s="35">
        <v>0</v>
      </c>
      <c r="AR85" s="35">
        <v>0</v>
      </c>
      <c r="AS85" s="35">
        <v>0</v>
      </c>
      <c r="AT85" s="36">
        <v>0</v>
      </c>
      <c r="AU85" s="23"/>
      <c r="AV85" s="34">
        <v>0</v>
      </c>
      <c r="AW85" s="35">
        <v>0</v>
      </c>
      <c r="AX85" s="35">
        <v>0</v>
      </c>
      <c r="AY85" s="35">
        <v>0</v>
      </c>
      <c r="AZ85" s="36">
        <v>0</v>
      </c>
      <c r="BA85" s="23"/>
      <c r="BB85" s="34">
        <v>0</v>
      </c>
      <c r="BC85" s="35">
        <v>0</v>
      </c>
      <c r="BD85" s="35">
        <v>0</v>
      </c>
      <c r="BE85" s="35">
        <v>0</v>
      </c>
      <c r="BF85" s="36">
        <v>0</v>
      </c>
      <c r="BG85" s="23"/>
      <c r="BH85" s="34">
        <v>0</v>
      </c>
      <c r="BI85" s="35">
        <v>0</v>
      </c>
      <c r="BJ85" s="35">
        <v>0</v>
      </c>
      <c r="BK85" s="35">
        <v>0</v>
      </c>
      <c r="BL85" s="36">
        <v>0</v>
      </c>
      <c r="BO85" s="18">
        <f t="shared" si="2"/>
        <v>16</v>
      </c>
      <c r="BP85" s="18">
        <f t="shared" si="3"/>
        <v>4</v>
      </c>
      <c r="BQ85" s="18" t="str">
        <f>INDEX(Results!$C$6:$L$23,$BO85,$BP85*3-2)</f>
        <v>Амельченков</v>
      </c>
    </row>
    <row r="86" spans="2:68" s="18" customFormat="1" ht="6" customHeight="1" thickBot="1">
      <c r="B86" s="23"/>
      <c r="C86" s="12"/>
      <c r="D86" s="1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O86" s="18">
        <f t="shared" si="2"/>
        <v>16</v>
      </c>
      <c r="BP86" s="18">
        <f t="shared" si="3"/>
        <v>5</v>
      </c>
    </row>
    <row r="87" spans="2:69" s="18" customFormat="1" ht="17.25">
      <c r="B87" s="251">
        <v>17</v>
      </c>
      <c r="C87" s="44" t="str">
        <f>INDEX(Results!$C$6:$L$23,$BO87,$BP87*3-2)</f>
        <v>Федянина</v>
      </c>
      <c r="D87" s="37">
        <f>SUM(F87:BL87)</f>
        <v>-30</v>
      </c>
      <c r="F87" s="28">
        <v>10</v>
      </c>
      <c r="G87" s="29">
        <v>0</v>
      </c>
      <c r="H87" s="29">
        <v>0</v>
      </c>
      <c r="I87" s="29">
        <v>-40</v>
      </c>
      <c r="J87" s="30">
        <v>0</v>
      </c>
      <c r="K87" s="23"/>
      <c r="L87" s="28">
        <v>0</v>
      </c>
      <c r="M87" s="29">
        <v>0</v>
      </c>
      <c r="N87" s="29">
        <v>0</v>
      </c>
      <c r="O87" s="29">
        <v>0</v>
      </c>
      <c r="P87" s="30">
        <v>0</v>
      </c>
      <c r="Q87" s="23"/>
      <c r="R87" s="28">
        <v>0</v>
      </c>
      <c r="S87" s="29">
        <v>0</v>
      </c>
      <c r="T87" s="29">
        <v>0</v>
      </c>
      <c r="U87" s="29">
        <v>0</v>
      </c>
      <c r="V87" s="30">
        <v>0</v>
      </c>
      <c r="W87" s="23"/>
      <c r="X87" s="28">
        <v>0</v>
      </c>
      <c r="Y87" s="29">
        <v>0</v>
      </c>
      <c r="Z87" s="29">
        <v>0</v>
      </c>
      <c r="AA87" s="29">
        <v>0</v>
      </c>
      <c r="AB87" s="30">
        <v>0</v>
      </c>
      <c r="AC87" s="23"/>
      <c r="AD87" s="28">
        <v>0</v>
      </c>
      <c r="AE87" s="29">
        <v>0</v>
      </c>
      <c r="AF87" s="29">
        <v>0</v>
      </c>
      <c r="AG87" s="29">
        <v>0</v>
      </c>
      <c r="AH87" s="30">
        <v>0</v>
      </c>
      <c r="AI87" s="23"/>
      <c r="AJ87" s="28">
        <v>0</v>
      </c>
      <c r="AK87" s="29">
        <v>0</v>
      </c>
      <c r="AL87" s="29">
        <v>0</v>
      </c>
      <c r="AM87" s="29">
        <v>0</v>
      </c>
      <c r="AN87" s="30">
        <v>0</v>
      </c>
      <c r="AO87" s="23"/>
      <c r="AP87" s="28">
        <v>0</v>
      </c>
      <c r="AQ87" s="29">
        <v>0</v>
      </c>
      <c r="AR87" s="29">
        <v>0</v>
      </c>
      <c r="AS87" s="29">
        <v>0</v>
      </c>
      <c r="AT87" s="30">
        <v>0</v>
      </c>
      <c r="AU87" s="23"/>
      <c r="AV87" s="28">
        <v>0</v>
      </c>
      <c r="AW87" s="29">
        <v>0</v>
      </c>
      <c r="AX87" s="29">
        <v>0</v>
      </c>
      <c r="AY87" s="29">
        <v>0</v>
      </c>
      <c r="AZ87" s="30">
        <v>0</v>
      </c>
      <c r="BA87" s="23"/>
      <c r="BB87" s="28">
        <v>0</v>
      </c>
      <c r="BC87" s="29">
        <v>0</v>
      </c>
      <c r="BD87" s="29">
        <v>0</v>
      </c>
      <c r="BE87" s="29">
        <v>0</v>
      </c>
      <c r="BF87" s="30">
        <v>0</v>
      </c>
      <c r="BG87" s="23"/>
      <c r="BH87" s="28">
        <v>0</v>
      </c>
      <c r="BI87" s="29">
        <v>0</v>
      </c>
      <c r="BJ87" s="29">
        <v>0</v>
      </c>
      <c r="BK87" s="29">
        <v>0</v>
      </c>
      <c r="BL87" s="30">
        <v>0</v>
      </c>
      <c r="BO87" s="18">
        <f t="shared" si="2"/>
        <v>17</v>
      </c>
      <c r="BP87" s="18">
        <f t="shared" si="3"/>
        <v>1</v>
      </c>
      <c r="BQ87" s="18" t="str">
        <f>INDEX(Results!$C$6:$L$23,$BO87,$BP87*3-2)</f>
        <v>Федянина</v>
      </c>
    </row>
    <row r="88" spans="2:69" s="18" customFormat="1" ht="17.25">
      <c r="B88" s="252"/>
      <c r="C88" s="45" t="str">
        <f>INDEX(Results!$C$6:$L$23,$BO88,$BP88*3-2)</f>
        <v>Цукерштейн</v>
      </c>
      <c r="D88" s="26">
        <f>SUM(F88:BL88)</f>
        <v>30</v>
      </c>
      <c r="F88" s="31">
        <v>0</v>
      </c>
      <c r="G88" s="32">
        <v>0</v>
      </c>
      <c r="H88" s="32">
        <v>0</v>
      </c>
      <c r="I88" s="32">
        <v>0</v>
      </c>
      <c r="J88" s="33">
        <v>0</v>
      </c>
      <c r="K88" s="23"/>
      <c r="L88" s="31">
        <v>0</v>
      </c>
      <c r="M88" s="32">
        <v>0</v>
      </c>
      <c r="N88" s="32">
        <v>0</v>
      </c>
      <c r="O88" s="32">
        <v>0</v>
      </c>
      <c r="P88" s="33">
        <v>0</v>
      </c>
      <c r="Q88" s="23"/>
      <c r="R88" s="31">
        <v>0</v>
      </c>
      <c r="S88" s="32">
        <v>0</v>
      </c>
      <c r="T88" s="32">
        <v>0</v>
      </c>
      <c r="U88" s="32">
        <v>0</v>
      </c>
      <c r="V88" s="33">
        <v>0</v>
      </c>
      <c r="W88" s="23"/>
      <c r="X88" s="31">
        <v>0</v>
      </c>
      <c r="Y88" s="32">
        <v>0</v>
      </c>
      <c r="Z88" s="32">
        <v>0</v>
      </c>
      <c r="AA88" s="32">
        <v>0</v>
      </c>
      <c r="AB88" s="33">
        <v>0</v>
      </c>
      <c r="AC88" s="23"/>
      <c r="AD88" s="31">
        <v>0</v>
      </c>
      <c r="AE88" s="32">
        <v>0</v>
      </c>
      <c r="AF88" s="32">
        <v>0</v>
      </c>
      <c r="AG88" s="32">
        <v>-40</v>
      </c>
      <c r="AH88" s="33">
        <v>0</v>
      </c>
      <c r="AI88" s="23"/>
      <c r="AJ88" s="31">
        <v>0</v>
      </c>
      <c r="AK88" s="32">
        <v>0</v>
      </c>
      <c r="AL88" s="32">
        <v>0</v>
      </c>
      <c r="AM88" s="32">
        <v>0</v>
      </c>
      <c r="AN88" s="33">
        <v>0</v>
      </c>
      <c r="AO88" s="23"/>
      <c r="AP88" s="31">
        <v>0</v>
      </c>
      <c r="AQ88" s="32">
        <v>20</v>
      </c>
      <c r="AR88" s="32">
        <v>0</v>
      </c>
      <c r="AS88" s="32">
        <v>0</v>
      </c>
      <c r="AT88" s="33">
        <v>50</v>
      </c>
      <c r="AU88" s="23"/>
      <c r="AV88" s="31">
        <v>0</v>
      </c>
      <c r="AW88" s="32">
        <v>0</v>
      </c>
      <c r="AX88" s="32">
        <v>0</v>
      </c>
      <c r="AY88" s="32">
        <v>0</v>
      </c>
      <c r="AZ88" s="33">
        <v>0</v>
      </c>
      <c r="BA88" s="23"/>
      <c r="BB88" s="31">
        <v>0</v>
      </c>
      <c r="BC88" s="32">
        <v>0</v>
      </c>
      <c r="BD88" s="32">
        <v>0</v>
      </c>
      <c r="BE88" s="32">
        <v>0</v>
      </c>
      <c r="BF88" s="33">
        <v>0</v>
      </c>
      <c r="BG88" s="23"/>
      <c r="BH88" s="31">
        <v>0</v>
      </c>
      <c r="BI88" s="32">
        <v>0</v>
      </c>
      <c r="BJ88" s="32">
        <v>0</v>
      </c>
      <c r="BK88" s="32">
        <v>0</v>
      </c>
      <c r="BL88" s="33">
        <v>0</v>
      </c>
      <c r="BO88" s="18">
        <f t="shared" si="2"/>
        <v>17</v>
      </c>
      <c r="BP88" s="18">
        <f t="shared" si="3"/>
        <v>2</v>
      </c>
      <c r="BQ88" s="18" t="str">
        <f>INDEX(Results!$C$6:$L$23,$BO88,$BP88*3-2)</f>
        <v>Цукерштейн</v>
      </c>
    </row>
    <row r="89" spans="2:69" s="18" customFormat="1" ht="17.25">
      <c r="B89" s="252"/>
      <c r="C89" s="45" t="str">
        <f>INDEX(Results!$C$6:$L$23,$BO89,$BP89*3-2)</f>
        <v>Папичев</v>
      </c>
      <c r="D89" s="26">
        <f>SUM(F89:BL89)</f>
        <v>200</v>
      </c>
      <c r="F89" s="31">
        <v>0</v>
      </c>
      <c r="G89" s="32">
        <v>0</v>
      </c>
      <c r="H89" s="32">
        <v>0</v>
      </c>
      <c r="I89" s="32">
        <v>0</v>
      </c>
      <c r="J89" s="33">
        <v>0</v>
      </c>
      <c r="K89" s="23"/>
      <c r="L89" s="31">
        <v>10</v>
      </c>
      <c r="M89" s="32">
        <v>20</v>
      </c>
      <c r="N89" s="32">
        <v>30</v>
      </c>
      <c r="O89" s="32">
        <v>0</v>
      </c>
      <c r="P89" s="33">
        <v>0</v>
      </c>
      <c r="Q89" s="23"/>
      <c r="R89" s="31">
        <v>10</v>
      </c>
      <c r="S89" s="32">
        <v>0</v>
      </c>
      <c r="T89" s="32">
        <v>0</v>
      </c>
      <c r="U89" s="32">
        <v>0</v>
      </c>
      <c r="V89" s="33">
        <v>0</v>
      </c>
      <c r="W89" s="23"/>
      <c r="X89" s="31">
        <v>10</v>
      </c>
      <c r="Y89" s="32">
        <v>20</v>
      </c>
      <c r="Z89" s="32">
        <v>0</v>
      </c>
      <c r="AA89" s="32">
        <v>0</v>
      </c>
      <c r="AB89" s="33">
        <v>0</v>
      </c>
      <c r="AC89" s="23"/>
      <c r="AD89" s="31">
        <v>0</v>
      </c>
      <c r="AE89" s="32">
        <v>20</v>
      </c>
      <c r="AF89" s="32">
        <v>0</v>
      </c>
      <c r="AG89" s="32">
        <v>0</v>
      </c>
      <c r="AH89" s="33">
        <v>0</v>
      </c>
      <c r="AI89" s="23"/>
      <c r="AJ89" s="31">
        <v>0</v>
      </c>
      <c r="AK89" s="32">
        <v>0</v>
      </c>
      <c r="AL89" s="32">
        <v>30</v>
      </c>
      <c r="AM89" s="32">
        <v>0</v>
      </c>
      <c r="AN89" s="33">
        <v>0</v>
      </c>
      <c r="AO89" s="23"/>
      <c r="AP89" s="31">
        <v>0</v>
      </c>
      <c r="AQ89" s="32">
        <v>0</v>
      </c>
      <c r="AR89" s="32">
        <v>0</v>
      </c>
      <c r="AS89" s="32">
        <v>40</v>
      </c>
      <c r="AT89" s="33">
        <v>0</v>
      </c>
      <c r="AU89" s="23"/>
      <c r="AV89" s="31">
        <v>10</v>
      </c>
      <c r="AW89" s="32">
        <v>0</v>
      </c>
      <c r="AX89" s="32">
        <v>0</v>
      </c>
      <c r="AY89" s="32">
        <v>0</v>
      </c>
      <c r="AZ89" s="33">
        <v>0</v>
      </c>
      <c r="BA89" s="23"/>
      <c r="BB89" s="31">
        <v>0</v>
      </c>
      <c r="BC89" s="32">
        <v>0</v>
      </c>
      <c r="BD89" s="32">
        <v>0</v>
      </c>
      <c r="BE89" s="32">
        <v>0</v>
      </c>
      <c r="BF89" s="33">
        <v>0</v>
      </c>
      <c r="BG89" s="23"/>
      <c r="BH89" s="31">
        <v>0</v>
      </c>
      <c r="BI89" s="32">
        <v>0</v>
      </c>
      <c r="BJ89" s="32">
        <v>0</v>
      </c>
      <c r="BK89" s="32">
        <v>0</v>
      </c>
      <c r="BL89" s="33">
        <v>0</v>
      </c>
      <c r="BO89" s="18">
        <f t="shared" si="2"/>
        <v>17</v>
      </c>
      <c r="BP89" s="18">
        <f t="shared" si="3"/>
        <v>3</v>
      </c>
      <c r="BQ89" s="18" t="str">
        <f>INDEX(Results!$C$6:$L$23,$BO89,$BP89*3-2)</f>
        <v>Папичев</v>
      </c>
    </row>
    <row r="90" spans="2:69" s="18" customFormat="1" ht="18" thickBot="1">
      <c r="B90" s="253"/>
      <c r="C90" s="46" t="str">
        <f>INDEX(Results!$C$6:$L$23,$BO90,$BP90*3-2)</f>
        <v>Вайсман</v>
      </c>
      <c r="D90" s="27">
        <f>SUM(F90:BL90)</f>
        <v>150</v>
      </c>
      <c r="F90" s="34">
        <v>0</v>
      </c>
      <c r="G90" s="35">
        <v>0</v>
      </c>
      <c r="H90" s="35">
        <v>0</v>
      </c>
      <c r="I90" s="35">
        <v>0</v>
      </c>
      <c r="J90" s="36">
        <v>0</v>
      </c>
      <c r="K90" s="23"/>
      <c r="L90" s="34">
        <v>0</v>
      </c>
      <c r="M90" s="35">
        <v>0</v>
      </c>
      <c r="N90" s="35">
        <v>0</v>
      </c>
      <c r="O90" s="35">
        <v>40</v>
      </c>
      <c r="P90" s="36">
        <v>0</v>
      </c>
      <c r="Q90" s="23"/>
      <c r="R90" s="34">
        <v>-10</v>
      </c>
      <c r="S90" s="35">
        <v>0</v>
      </c>
      <c r="T90" s="35">
        <v>0</v>
      </c>
      <c r="U90" s="35">
        <v>0</v>
      </c>
      <c r="V90" s="36">
        <v>0</v>
      </c>
      <c r="W90" s="23"/>
      <c r="X90" s="34">
        <v>0</v>
      </c>
      <c r="Y90" s="35">
        <v>0</v>
      </c>
      <c r="Z90" s="35">
        <v>30</v>
      </c>
      <c r="AA90" s="35">
        <v>0</v>
      </c>
      <c r="AB90" s="36">
        <v>0</v>
      </c>
      <c r="AC90" s="23"/>
      <c r="AD90" s="34">
        <v>10</v>
      </c>
      <c r="AE90" s="35">
        <v>0</v>
      </c>
      <c r="AF90" s="35">
        <v>0</v>
      </c>
      <c r="AG90" s="35">
        <v>0</v>
      </c>
      <c r="AH90" s="36">
        <v>0</v>
      </c>
      <c r="AI90" s="23"/>
      <c r="AJ90" s="34">
        <v>0</v>
      </c>
      <c r="AK90" s="35">
        <v>0</v>
      </c>
      <c r="AL90" s="35">
        <v>0</v>
      </c>
      <c r="AM90" s="35">
        <v>0</v>
      </c>
      <c r="AN90" s="36">
        <v>0</v>
      </c>
      <c r="AO90" s="23"/>
      <c r="AP90" s="34">
        <v>0</v>
      </c>
      <c r="AQ90" s="35">
        <v>0</v>
      </c>
      <c r="AR90" s="35">
        <v>30</v>
      </c>
      <c r="AS90" s="35">
        <v>0</v>
      </c>
      <c r="AT90" s="36">
        <v>0</v>
      </c>
      <c r="AU90" s="23"/>
      <c r="AV90" s="34">
        <v>0</v>
      </c>
      <c r="AW90" s="35">
        <v>20</v>
      </c>
      <c r="AX90" s="35">
        <v>30</v>
      </c>
      <c r="AY90" s="35">
        <v>0</v>
      </c>
      <c r="AZ90" s="36">
        <v>0</v>
      </c>
      <c r="BA90" s="23"/>
      <c r="BB90" s="34">
        <v>0</v>
      </c>
      <c r="BC90" s="35">
        <v>0</v>
      </c>
      <c r="BD90" s="35">
        <v>0</v>
      </c>
      <c r="BE90" s="35">
        <v>0</v>
      </c>
      <c r="BF90" s="36">
        <v>0</v>
      </c>
      <c r="BG90" s="23"/>
      <c r="BH90" s="34">
        <v>0</v>
      </c>
      <c r="BI90" s="35">
        <v>0</v>
      </c>
      <c r="BJ90" s="35">
        <v>0</v>
      </c>
      <c r="BK90" s="35">
        <v>0</v>
      </c>
      <c r="BL90" s="36">
        <v>0</v>
      </c>
      <c r="BO90" s="18">
        <f t="shared" si="2"/>
        <v>17</v>
      </c>
      <c r="BP90" s="18">
        <f t="shared" si="3"/>
        <v>4</v>
      </c>
      <c r="BQ90" s="18" t="str">
        <f>INDEX(Results!$C$6:$L$23,$BO90,$BP90*3-2)</f>
        <v>Вайсман</v>
      </c>
    </row>
    <row r="91" spans="2:68" s="18" customFormat="1" ht="6" customHeight="1" thickBot="1">
      <c r="B91" s="23"/>
      <c r="C91" s="12"/>
      <c r="D91" s="1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O91" s="18">
        <f t="shared" si="2"/>
        <v>17</v>
      </c>
      <c r="BP91" s="18">
        <f t="shared" si="3"/>
        <v>5</v>
      </c>
    </row>
    <row r="92" spans="2:69" s="18" customFormat="1" ht="17.25">
      <c r="B92" s="251">
        <v>18</v>
      </c>
      <c r="C92" s="44" t="str">
        <f>INDEX(Results!$C$6:$L$23,$BO92,$BP92*3-2)</f>
        <v>Зильберштейн</v>
      </c>
      <c r="D92" s="37">
        <f>SUM(F92:BL92)</f>
        <v>100</v>
      </c>
      <c r="F92" s="28">
        <v>10</v>
      </c>
      <c r="G92" s="29">
        <v>20</v>
      </c>
      <c r="H92" s="29">
        <v>0</v>
      </c>
      <c r="I92" s="29">
        <v>0</v>
      </c>
      <c r="J92" s="30">
        <v>0</v>
      </c>
      <c r="K92" s="23"/>
      <c r="L92" s="28">
        <v>0</v>
      </c>
      <c r="M92" s="29">
        <v>0</v>
      </c>
      <c r="N92" s="29">
        <v>0</v>
      </c>
      <c r="O92" s="29">
        <v>0</v>
      </c>
      <c r="P92" s="30">
        <v>0</v>
      </c>
      <c r="Q92" s="23"/>
      <c r="R92" s="28">
        <v>10</v>
      </c>
      <c r="S92" s="29">
        <v>20</v>
      </c>
      <c r="T92" s="29">
        <v>0</v>
      </c>
      <c r="U92" s="29">
        <v>0</v>
      </c>
      <c r="V92" s="30">
        <v>0</v>
      </c>
      <c r="W92" s="23"/>
      <c r="X92" s="28">
        <v>0</v>
      </c>
      <c r="Y92" s="29">
        <v>0</v>
      </c>
      <c r="Z92" s="29">
        <v>0</v>
      </c>
      <c r="AA92" s="29">
        <v>0</v>
      </c>
      <c r="AB92" s="30">
        <v>0</v>
      </c>
      <c r="AC92" s="23"/>
      <c r="AD92" s="28">
        <v>10</v>
      </c>
      <c r="AE92" s="29">
        <v>0</v>
      </c>
      <c r="AF92" s="29">
        <v>0</v>
      </c>
      <c r="AG92" s="29">
        <v>0</v>
      </c>
      <c r="AH92" s="30">
        <v>0</v>
      </c>
      <c r="AI92" s="23"/>
      <c r="AJ92" s="28">
        <v>0</v>
      </c>
      <c r="AK92" s="29">
        <v>0</v>
      </c>
      <c r="AL92" s="29">
        <v>0</v>
      </c>
      <c r="AM92" s="29">
        <v>0</v>
      </c>
      <c r="AN92" s="30">
        <v>0</v>
      </c>
      <c r="AO92" s="23"/>
      <c r="AP92" s="28">
        <v>0</v>
      </c>
      <c r="AQ92" s="29">
        <v>0</v>
      </c>
      <c r="AR92" s="29">
        <v>30</v>
      </c>
      <c r="AS92" s="29">
        <v>0</v>
      </c>
      <c r="AT92" s="30">
        <v>0</v>
      </c>
      <c r="AU92" s="23"/>
      <c r="AV92" s="28">
        <v>0</v>
      </c>
      <c r="AW92" s="29">
        <v>0</v>
      </c>
      <c r="AX92" s="29">
        <v>0</v>
      </c>
      <c r="AY92" s="29">
        <v>0</v>
      </c>
      <c r="AZ92" s="30">
        <v>0</v>
      </c>
      <c r="BA92" s="23"/>
      <c r="BB92" s="28">
        <v>0</v>
      </c>
      <c r="BC92" s="29">
        <v>0</v>
      </c>
      <c r="BD92" s="29">
        <v>0</v>
      </c>
      <c r="BE92" s="29">
        <v>0</v>
      </c>
      <c r="BF92" s="30">
        <v>0</v>
      </c>
      <c r="BG92" s="23"/>
      <c r="BH92" s="28">
        <v>0</v>
      </c>
      <c r="BI92" s="29">
        <v>0</v>
      </c>
      <c r="BJ92" s="29">
        <v>0</v>
      </c>
      <c r="BK92" s="29">
        <v>0</v>
      </c>
      <c r="BL92" s="30">
        <v>0</v>
      </c>
      <c r="BO92" s="18">
        <f t="shared" si="2"/>
        <v>18</v>
      </c>
      <c r="BP92" s="18">
        <f t="shared" si="3"/>
        <v>1</v>
      </c>
      <c r="BQ92" s="18" t="str">
        <f>INDEX(Results!$C$6:$L$23,$BO92,$BP92*3-2)</f>
        <v>Зильберштейн</v>
      </c>
    </row>
    <row r="93" spans="2:69" s="18" customFormat="1" ht="17.25">
      <c r="B93" s="252"/>
      <c r="C93" s="45" t="str">
        <f>INDEX(Results!$C$6:$L$23,$BO93,$BP93*3-2)</f>
        <v>Петренко</v>
      </c>
      <c r="D93" s="26">
        <f>SUM(F93:BL93)</f>
        <v>30</v>
      </c>
      <c r="F93" s="31">
        <v>0</v>
      </c>
      <c r="G93" s="32">
        <v>-20</v>
      </c>
      <c r="H93" s="32">
        <v>0</v>
      </c>
      <c r="I93" s="32">
        <v>0</v>
      </c>
      <c r="J93" s="33">
        <v>-50</v>
      </c>
      <c r="K93" s="23"/>
      <c r="L93" s="31">
        <v>0</v>
      </c>
      <c r="M93" s="32">
        <v>0</v>
      </c>
      <c r="N93" s="32">
        <v>30</v>
      </c>
      <c r="O93" s="32">
        <v>0</v>
      </c>
      <c r="P93" s="33">
        <v>0</v>
      </c>
      <c r="Q93" s="23"/>
      <c r="R93" s="31">
        <v>0</v>
      </c>
      <c r="S93" s="32">
        <v>0</v>
      </c>
      <c r="T93" s="32">
        <v>30</v>
      </c>
      <c r="U93" s="32">
        <v>40</v>
      </c>
      <c r="V93" s="33">
        <v>0</v>
      </c>
      <c r="W93" s="23"/>
      <c r="X93" s="31">
        <v>0</v>
      </c>
      <c r="Y93" s="32">
        <v>0</v>
      </c>
      <c r="Z93" s="32">
        <v>0</v>
      </c>
      <c r="AA93" s="32">
        <v>0</v>
      </c>
      <c r="AB93" s="33">
        <v>0</v>
      </c>
      <c r="AC93" s="23"/>
      <c r="AD93" s="31">
        <v>0</v>
      </c>
      <c r="AE93" s="32">
        <v>20</v>
      </c>
      <c r="AF93" s="32">
        <v>30</v>
      </c>
      <c r="AG93" s="32">
        <v>-40</v>
      </c>
      <c r="AH93" s="33">
        <v>0</v>
      </c>
      <c r="AI93" s="23"/>
      <c r="AJ93" s="31">
        <v>0</v>
      </c>
      <c r="AK93" s="32">
        <v>-20</v>
      </c>
      <c r="AL93" s="32">
        <v>0</v>
      </c>
      <c r="AM93" s="32">
        <v>0</v>
      </c>
      <c r="AN93" s="33">
        <v>0</v>
      </c>
      <c r="AO93" s="23"/>
      <c r="AP93" s="31">
        <v>0</v>
      </c>
      <c r="AQ93" s="32">
        <v>20</v>
      </c>
      <c r="AR93" s="32">
        <v>0</v>
      </c>
      <c r="AS93" s="32">
        <v>0</v>
      </c>
      <c r="AT93" s="33">
        <v>0</v>
      </c>
      <c r="AU93" s="23"/>
      <c r="AV93" s="31">
        <v>0</v>
      </c>
      <c r="AW93" s="32">
        <v>0</v>
      </c>
      <c r="AX93" s="32">
        <v>0</v>
      </c>
      <c r="AY93" s="32">
        <v>40</v>
      </c>
      <c r="AZ93" s="33">
        <v>-50</v>
      </c>
      <c r="BA93" s="23"/>
      <c r="BB93" s="31">
        <v>0</v>
      </c>
      <c r="BC93" s="32">
        <v>0</v>
      </c>
      <c r="BD93" s="32">
        <v>0</v>
      </c>
      <c r="BE93" s="32">
        <v>0</v>
      </c>
      <c r="BF93" s="33">
        <v>0</v>
      </c>
      <c r="BG93" s="23"/>
      <c r="BH93" s="31">
        <v>0</v>
      </c>
      <c r="BI93" s="32">
        <v>0</v>
      </c>
      <c r="BJ93" s="32">
        <v>0</v>
      </c>
      <c r="BK93" s="32">
        <v>0</v>
      </c>
      <c r="BL93" s="33">
        <v>0</v>
      </c>
      <c r="BO93" s="18">
        <f t="shared" si="2"/>
        <v>18</v>
      </c>
      <c r="BP93" s="18">
        <f t="shared" si="3"/>
        <v>2</v>
      </c>
      <c r="BQ93" s="18" t="str">
        <f>INDEX(Results!$C$6:$L$23,$BO93,$BP93*3-2)</f>
        <v>Петренко</v>
      </c>
    </row>
    <row r="94" spans="2:69" s="18" customFormat="1" ht="17.25">
      <c r="B94" s="252"/>
      <c r="C94" s="45" t="str">
        <f>INDEX(Results!$C$6:$L$23,$BO94,$BP94*3-2)</f>
        <v>Копылев</v>
      </c>
      <c r="D94" s="26">
        <f>SUM(F94:BL94)</f>
        <v>110</v>
      </c>
      <c r="F94" s="31">
        <v>0</v>
      </c>
      <c r="G94" s="32">
        <v>0</v>
      </c>
      <c r="H94" s="32">
        <v>0</v>
      </c>
      <c r="I94" s="32">
        <v>0</v>
      </c>
      <c r="J94" s="33">
        <v>0</v>
      </c>
      <c r="K94" s="23"/>
      <c r="L94" s="31">
        <v>10</v>
      </c>
      <c r="M94" s="32">
        <v>20</v>
      </c>
      <c r="N94" s="32">
        <v>0</v>
      </c>
      <c r="O94" s="32">
        <v>40</v>
      </c>
      <c r="P94" s="33">
        <v>0</v>
      </c>
      <c r="Q94" s="23"/>
      <c r="R94" s="31">
        <v>0</v>
      </c>
      <c r="S94" s="32">
        <v>0</v>
      </c>
      <c r="T94" s="32">
        <v>0</v>
      </c>
      <c r="U94" s="32">
        <v>0</v>
      </c>
      <c r="V94" s="33">
        <v>0</v>
      </c>
      <c r="W94" s="23"/>
      <c r="X94" s="31">
        <v>0</v>
      </c>
      <c r="Y94" s="32">
        <v>0</v>
      </c>
      <c r="Z94" s="32">
        <v>0</v>
      </c>
      <c r="AA94" s="32">
        <v>0</v>
      </c>
      <c r="AB94" s="33">
        <v>0</v>
      </c>
      <c r="AC94" s="23"/>
      <c r="AD94" s="31">
        <v>0</v>
      </c>
      <c r="AE94" s="32">
        <v>0</v>
      </c>
      <c r="AF94" s="32">
        <v>0</v>
      </c>
      <c r="AG94" s="32">
        <v>0</v>
      </c>
      <c r="AH94" s="33">
        <v>0</v>
      </c>
      <c r="AI94" s="23"/>
      <c r="AJ94" s="31">
        <v>0</v>
      </c>
      <c r="AK94" s="32">
        <v>0</v>
      </c>
      <c r="AL94" s="32">
        <v>0</v>
      </c>
      <c r="AM94" s="32">
        <v>0</v>
      </c>
      <c r="AN94" s="33">
        <v>0</v>
      </c>
      <c r="AO94" s="23"/>
      <c r="AP94" s="31">
        <v>10</v>
      </c>
      <c r="AQ94" s="32">
        <v>0</v>
      </c>
      <c r="AR94" s="32">
        <v>0</v>
      </c>
      <c r="AS94" s="32">
        <v>0</v>
      </c>
      <c r="AT94" s="33">
        <v>0</v>
      </c>
      <c r="AU94" s="23"/>
      <c r="AV94" s="31">
        <v>0</v>
      </c>
      <c r="AW94" s="32">
        <v>0</v>
      </c>
      <c r="AX94" s="32">
        <v>30</v>
      </c>
      <c r="AY94" s="32">
        <v>0</v>
      </c>
      <c r="AZ94" s="33">
        <v>0</v>
      </c>
      <c r="BA94" s="23"/>
      <c r="BB94" s="31">
        <v>0</v>
      </c>
      <c r="BC94" s="32">
        <v>0</v>
      </c>
      <c r="BD94" s="32">
        <v>0</v>
      </c>
      <c r="BE94" s="32">
        <v>0</v>
      </c>
      <c r="BF94" s="33">
        <v>0</v>
      </c>
      <c r="BG94" s="23"/>
      <c r="BH94" s="31">
        <v>0</v>
      </c>
      <c r="BI94" s="32">
        <v>0</v>
      </c>
      <c r="BJ94" s="32">
        <v>0</v>
      </c>
      <c r="BK94" s="32">
        <v>0</v>
      </c>
      <c r="BL94" s="33">
        <v>0</v>
      </c>
      <c r="BO94" s="18">
        <f t="shared" si="2"/>
        <v>18</v>
      </c>
      <c r="BP94" s="18">
        <f t="shared" si="3"/>
        <v>3</v>
      </c>
      <c r="BQ94" s="18" t="str">
        <f>INDEX(Results!$C$6:$L$23,$BO94,$BP94*3-2)</f>
        <v>Копылев</v>
      </c>
    </row>
    <row r="95" spans="2:69" s="18" customFormat="1" ht="18" thickBot="1">
      <c r="B95" s="253"/>
      <c r="C95" s="46" t="str">
        <f>INDEX(Results!$C$6:$L$23,$BO95,$BP95*3-2)</f>
        <v>Маликов</v>
      </c>
      <c r="D95" s="27">
        <f>SUM(F95:BL95)</f>
        <v>-70</v>
      </c>
      <c r="F95" s="34">
        <v>0</v>
      </c>
      <c r="G95" s="35">
        <v>0</v>
      </c>
      <c r="H95" s="35">
        <v>-30</v>
      </c>
      <c r="I95" s="35">
        <v>0</v>
      </c>
      <c r="J95" s="36">
        <v>0</v>
      </c>
      <c r="K95" s="23"/>
      <c r="L95" s="34">
        <v>0</v>
      </c>
      <c r="M95" s="35">
        <v>0</v>
      </c>
      <c r="N95" s="35">
        <v>0</v>
      </c>
      <c r="O95" s="35">
        <v>0</v>
      </c>
      <c r="P95" s="36">
        <v>0</v>
      </c>
      <c r="Q95" s="23"/>
      <c r="R95" s="34">
        <v>0</v>
      </c>
      <c r="S95" s="35">
        <v>0</v>
      </c>
      <c r="T95" s="35">
        <v>0</v>
      </c>
      <c r="U95" s="35">
        <v>0</v>
      </c>
      <c r="V95" s="36">
        <v>0</v>
      </c>
      <c r="W95" s="23"/>
      <c r="X95" s="34">
        <v>0</v>
      </c>
      <c r="Y95" s="35">
        <v>0</v>
      </c>
      <c r="Z95" s="35">
        <v>0</v>
      </c>
      <c r="AA95" s="35">
        <v>0</v>
      </c>
      <c r="AB95" s="36">
        <v>0</v>
      </c>
      <c r="AC95" s="23"/>
      <c r="AD95" s="34">
        <v>0</v>
      </c>
      <c r="AE95" s="35">
        <v>0</v>
      </c>
      <c r="AF95" s="35">
        <v>0</v>
      </c>
      <c r="AG95" s="35">
        <v>0</v>
      </c>
      <c r="AH95" s="36">
        <v>0</v>
      </c>
      <c r="AI95" s="23"/>
      <c r="AJ95" s="34">
        <v>0</v>
      </c>
      <c r="AK95" s="35">
        <v>0</v>
      </c>
      <c r="AL95" s="35">
        <v>0</v>
      </c>
      <c r="AM95" s="35">
        <v>0</v>
      </c>
      <c r="AN95" s="36">
        <v>0</v>
      </c>
      <c r="AO95" s="23"/>
      <c r="AP95" s="34">
        <v>0</v>
      </c>
      <c r="AQ95" s="35">
        <v>0</v>
      </c>
      <c r="AR95" s="35">
        <v>0</v>
      </c>
      <c r="AS95" s="35">
        <v>0</v>
      </c>
      <c r="AT95" s="36">
        <v>0</v>
      </c>
      <c r="AU95" s="23"/>
      <c r="AV95" s="34">
        <v>10</v>
      </c>
      <c r="AW95" s="35">
        <v>0</v>
      </c>
      <c r="AX95" s="35">
        <v>0</v>
      </c>
      <c r="AY95" s="35">
        <v>0</v>
      </c>
      <c r="AZ95" s="36">
        <v>-50</v>
      </c>
      <c r="BA95" s="23"/>
      <c r="BB95" s="34">
        <v>0</v>
      </c>
      <c r="BC95" s="35">
        <v>0</v>
      </c>
      <c r="BD95" s="35">
        <v>0</v>
      </c>
      <c r="BE95" s="35">
        <v>0</v>
      </c>
      <c r="BF95" s="36">
        <v>0</v>
      </c>
      <c r="BG95" s="23"/>
      <c r="BH95" s="34">
        <v>0</v>
      </c>
      <c r="BI95" s="35">
        <v>0</v>
      </c>
      <c r="BJ95" s="35">
        <v>0</v>
      </c>
      <c r="BK95" s="35">
        <v>0</v>
      </c>
      <c r="BL95" s="36">
        <v>0</v>
      </c>
      <c r="BO95" s="18">
        <f t="shared" si="2"/>
        <v>18</v>
      </c>
      <c r="BP95" s="18">
        <f t="shared" si="3"/>
        <v>4</v>
      </c>
      <c r="BQ95" s="18" t="str">
        <f>INDEX(Results!$C$6:$L$23,$BO95,$BP95*3-2)</f>
        <v>Маликов</v>
      </c>
    </row>
    <row r="96" spans="3:64" s="18" customFormat="1" ht="15">
      <c r="C96" s="12"/>
      <c r="D96" s="1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3:64" s="18" customFormat="1" ht="15">
      <c r="C97" s="12"/>
      <c r="D97" s="1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8" spans="3:64" s="18" customFormat="1" ht="15">
      <c r="C98" s="12"/>
      <c r="D98" s="1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</row>
    <row r="99" spans="3:64" s="18" customFormat="1" ht="15">
      <c r="C99" s="12"/>
      <c r="D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</row>
    <row r="100" spans="3:64" s="18" customFormat="1" ht="15">
      <c r="C100" s="12"/>
      <c r="D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</row>
    <row r="101" spans="3:64" s="18" customFormat="1" ht="15">
      <c r="C101" s="12"/>
      <c r="D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</row>
    <row r="102" spans="3:64" s="18" customFormat="1" ht="15">
      <c r="C102" s="12"/>
      <c r="D102" s="1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</row>
    <row r="103" spans="3:64" s="18" customFormat="1" ht="15">
      <c r="C103" s="12"/>
      <c r="D103" s="1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</row>
    <row r="104" spans="3:64" s="18" customFormat="1" ht="15">
      <c r="C104" s="12"/>
      <c r="D104" s="1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</row>
    <row r="105" spans="3:64" s="18" customFormat="1" ht="15">
      <c r="C105" s="12"/>
      <c r="D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6" spans="3:64" s="18" customFormat="1" ht="15">
      <c r="C106" s="12"/>
      <c r="D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</row>
    <row r="107" spans="3:64" s="18" customFormat="1" ht="15">
      <c r="C107" s="12"/>
      <c r="D107" s="1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</row>
    <row r="108" spans="3:64" s="18" customFormat="1" ht="15">
      <c r="C108" s="12"/>
      <c r="D108" s="1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</row>
    <row r="109" spans="3:64" s="18" customFormat="1" ht="15">
      <c r="C109" s="12"/>
      <c r="D109" s="1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</row>
    <row r="110" spans="3:64" s="18" customFormat="1" ht="15">
      <c r="C110" s="12"/>
      <c r="D110" s="1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</row>
    <row r="111" spans="3:64" s="18" customFormat="1" ht="15">
      <c r="C111" s="12"/>
      <c r="D111" s="1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</row>
    <row r="112" spans="3:64" s="18" customFormat="1" ht="15">
      <c r="C112" s="12"/>
      <c r="D112" s="1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</row>
    <row r="113" spans="3:64" s="18" customFormat="1" ht="15">
      <c r="C113" s="12"/>
      <c r="D113" s="1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</row>
    <row r="114" spans="3:64" s="18" customFormat="1" ht="15">
      <c r="C114" s="12"/>
      <c r="D114" s="1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</row>
    <row r="115" spans="3:64" s="18" customFormat="1" ht="15">
      <c r="C115" s="12"/>
      <c r="D115" s="1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</row>
    <row r="116" spans="3:64" s="18" customFormat="1" ht="15">
      <c r="C116" s="12"/>
      <c r="D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</row>
    <row r="117" spans="3:64" s="18" customFormat="1" ht="15">
      <c r="C117" s="12"/>
      <c r="D117" s="1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</row>
    <row r="118" spans="3:64" s="18" customFormat="1" ht="15">
      <c r="C118" s="12"/>
      <c r="D118" s="1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</row>
    <row r="119" spans="3:64" s="18" customFormat="1" ht="15">
      <c r="C119" s="12"/>
      <c r="D119" s="1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</row>
    <row r="120" spans="3:64" s="18" customFormat="1" ht="15">
      <c r="C120" s="12"/>
      <c r="D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1" spans="3:64" s="18" customFormat="1" ht="15">
      <c r="C121" s="12"/>
      <c r="D121" s="1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</row>
    <row r="122" spans="3:64" s="18" customFormat="1" ht="15">
      <c r="C122" s="12"/>
      <c r="D122" s="1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</row>
    <row r="123" spans="3:64" s="18" customFormat="1" ht="15">
      <c r="C123" s="12"/>
      <c r="D123" s="1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</row>
    <row r="124" spans="3:64" s="18" customFormat="1" ht="15">
      <c r="C124" s="12"/>
      <c r="D124" s="1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</row>
    <row r="125" spans="3:64" s="18" customFormat="1" ht="15">
      <c r="C125" s="12"/>
      <c r="D125" s="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</row>
    <row r="126" spans="3:64" s="18" customFormat="1" ht="15">
      <c r="C126" s="12"/>
      <c r="D126" s="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</row>
    <row r="127" spans="3:64" s="18" customFormat="1" ht="15">
      <c r="C127" s="12"/>
      <c r="D127" s="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</row>
    <row r="128" spans="3:64" s="18" customFormat="1" ht="15">
      <c r="C128" s="12"/>
      <c r="D128" s="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</row>
    <row r="129" spans="3:64" s="18" customFormat="1" ht="15">
      <c r="C129" s="12"/>
      <c r="D129" s="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</row>
    <row r="130" spans="3:64" s="18" customFormat="1" ht="15">
      <c r="C130" s="12"/>
      <c r="D130" s="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</row>
    <row r="131" spans="3:64" s="18" customFormat="1" ht="15">
      <c r="C131" s="12"/>
      <c r="D131" s="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</row>
    <row r="132" spans="3:64" s="18" customFormat="1" ht="15">
      <c r="C132" s="12"/>
      <c r="D132" s="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</row>
    <row r="133" spans="3:64" s="18" customFormat="1" ht="15">
      <c r="C133" s="12"/>
      <c r="D133" s="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3:64" s="18" customFormat="1" ht="15">
      <c r="C134" s="12"/>
      <c r="D134" s="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</row>
    <row r="135" spans="3:64" s="18" customFormat="1" ht="15">
      <c r="C135" s="12"/>
      <c r="D135" s="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</row>
    <row r="136" spans="3:64" s="18" customFormat="1" ht="15">
      <c r="C136" s="12"/>
      <c r="D136" s="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</row>
    <row r="137" spans="3:64" s="18" customFormat="1" ht="15">
      <c r="C137" s="12"/>
      <c r="D137" s="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</row>
    <row r="138" spans="3:64" s="18" customFormat="1" ht="15">
      <c r="C138" s="12"/>
      <c r="D138" s="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</row>
    <row r="139" spans="3:64" s="18" customFormat="1" ht="15">
      <c r="C139" s="12"/>
      <c r="D139" s="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</row>
    <row r="140" spans="3:64" s="18" customFormat="1" ht="15">
      <c r="C140" s="12"/>
      <c r="D140" s="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</row>
    <row r="141" spans="3:64" s="18" customFormat="1" ht="15">
      <c r="C141" s="12"/>
      <c r="D141" s="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</row>
    <row r="142" spans="3:64" s="18" customFormat="1" ht="15">
      <c r="C142" s="12"/>
      <c r="D142" s="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</row>
    <row r="143" spans="3:64" s="18" customFormat="1" ht="15">
      <c r="C143" s="12"/>
      <c r="D143" s="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</row>
    <row r="144" spans="3:64" s="18" customFormat="1" ht="15">
      <c r="C144" s="12"/>
      <c r="D144" s="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</row>
    <row r="145" spans="3:64" s="18" customFormat="1" ht="15">
      <c r="C145" s="12"/>
      <c r="D145" s="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</row>
    <row r="146" spans="3:64" s="18" customFormat="1" ht="15">
      <c r="C146" s="12"/>
      <c r="D146" s="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</row>
    <row r="147" spans="3:64" s="18" customFormat="1" ht="15">
      <c r="C147" s="12"/>
      <c r="D147" s="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</row>
    <row r="148" spans="3:64" s="18" customFormat="1" ht="15">
      <c r="C148" s="12"/>
      <c r="D148" s="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</row>
    <row r="149" spans="3:64" s="18" customFormat="1" ht="15">
      <c r="C149" s="12"/>
      <c r="D149" s="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</row>
    <row r="150" spans="3:64" s="18" customFormat="1" ht="15">
      <c r="C150" s="12"/>
      <c r="D150" s="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</row>
    <row r="151" spans="3:64" s="18" customFormat="1" ht="15">
      <c r="C151" s="12"/>
      <c r="D151" s="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</row>
    <row r="152" spans="3:64" s="18" customFormat="1" ht="15">
      <c r="C152" s="12"/>
      <c r="D152" s="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</row>
    <row r="153" spans="3:64" s="18" customFormat="1" ht="15">
      <c r="C153" s="12"/>
      <c r="D153" s="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</row>
    <row r="154" spans="3:64" s="18" customFormat="1" ht="15">
      <c r="C154" s="12"/>
      <c r="D154" s="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</row>
    <row r="155" spans="3:64" s="18" customFormat="1" ht="15">
      <c r="C155" s="12"/>
      <c r="D155" s="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</row>
    <row r="156" spans="3:64" s="18" customFormat="1" ht="15">
      <c r="C156" s="12"/>
      <c r="D156" s="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</row>
    <row r="157" spans="3:64" s="18" customFormat="1" ht="15">
      <c r="C157" s="12"/>
      <c r="D157" s="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</row>
    <row r="158" spans="3:64" s="18" customFormat="1" ht="15">
      <c r="C158" s="12"/>
      <c r="D158" s="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</row>
    <row r="159" spans="3:64" s="18" customFormat="1" ht="15">
      <c r="C159" s="12"/>
      <c r="D159" s="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</row>
    <row r="160" spans="3:64" s="18" customFormat="1" ht="15">
      <c r="C160" s="12"/>
      <c r="D160" s="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</row>
    <row r="161" spans="3:64" s="18" customFormat="1" ht="15">
      <c r="C161" s="12"/>
      <c r="D161" s="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</row>
    <row r="162" spans="3:64" s="18" customFormat="1" ht="15">
      <c r="C162" s="12"/>
      <c r="D162" s="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</row>
    <row r="163" spans="3:64" s="18" customFormat="1" ht="15">
      <c r="C163" s="12"/>
      <c r="D163" s="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</row>
    <row r="164" spans="3:64" s="18" customFormat="1" ht="15">
      <c r="C164" s="12"/>
      <c r="D164" s="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</row>
    <row r="165" spans="3:64" s="18" customFormat="1" ht="15">
      <c r="C165" s="12"/>
      <c r="D165" s="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</row>
    <row r="166" spans="3:64" s="18" customFormat="1" ht="15">
      <c r="C166" s="12"/>
      <c r="D166" s="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</row>
    <row r="167" spans="3:64" s="18" customFormat="1" ht="15">
      <c r="C167" s="12"/>
      <c r="D167" s="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</row>
    <row r="168" spans="3:64" s="18" customFormat="1" ht="15">
      <c r="C168" s="12"/>
      <c r="D168" s="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</row>
    <row r="169" spans="3:64" s="18" customFormat="1" ht="15">
      <c r="C169" s="12"/>
      <c r="D169" s="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</row>
    <row r="170" spans="3:64" s="18" customFormat="1" ht="15">
      <c r="C170" s="12"/>
      <c r="D170" s="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</row>
    <row r="171" spans="3:64" s="18" customFormat="1" ht="15">
      <c r="C171" s="12"/>
      <c r="D171" s="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</row>
    <row r="172" spans="3:64" s="18" customFormat="1" ht="15">
      <c r="C172" s="12"/>
      <c r="D172" s="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</row>
    <row r="173" spans="3:64" s="18" customFormat="1" ht="15">
      <c r="C173" s="12"/>
      <c r="D173" s="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</row>
    <row r="174" spans="3:64" s="18" customFormat="1" ht="15">
      <c r="C174" s="12"/>
      <c r="D174" s="1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</row>
    <row r="175" spans="3:64" s="18" customFormat="1" ht="15">
      <c r="C175" s="12"/>
      <c r="D175" s="1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</row>
    <row r="176" spans="3:64" s="18" customFormat="1" ht="15">
      <c r="C176" s="12"/>
      <c r="D176" s="1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</row>
    <row r="177" spans="3:64" s="18" customFormat="1" ht="15">
      <c r="C177" s="12"/>
      <c r="D177" s="1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</row>
    <row r="178" spans="3:64" s="18" customFormat="1" ht="15">
      <c r="C178" s="12"/>
      <c r="D178" s="1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</row>
    <row r="179" spans="3:64" s="18" customFormat="1" ht="15">
      <c r="C179" s="12"/>
      <c r="D179" s="1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</row>
    <row r="180" spans="3:64" s="18" customFormat="1" ht="15">
      <c r="C180" s="12"/>
      <c r="D180" s="1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</row>
    <row r="181" spans="3:64" s="18" customFormat="1" ht="15">
      <c r="C181" s="12"/>
      <c r="D181" s="1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</row>
    <row r="182" spans="3:64" s="18" customFormat="1" ht="15">
      <c r="C182" s="12"/>
      <c r="D182" s="1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</row>
    <row r="183" spans="3:64" s="18" customFormat="1" ht="15">
      <c r="C183" s="12"/>
      <c r="D183" s="1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</row>
    <row r="184" spans="3:64" s="18" customFormat="1" ht="15">
      <c r="C184" s="12"/>
      <c r="D184" s="1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</row>
    <row r="185" spans="3:64" s="18" customFormat="1" ht="15">
      <c r="C185" s="12"/>
      <c r="D185" s="1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</row>
    <row r="186" spans="3:64" s="18" customFormat="1" ht="15">
      <c r="C186" s="12"/>
      <c r="D186" s="1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</row>
    <row r="187" spans="3:64" s="18" customFormat="1" ht="15">
      <c r="C187" s="12"/>
      <c r="D187" s="1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</row>
    <row r="188" spans="3:64" s="18" customFormat="1" ht="15">
      <c r="C188" s="12"/>
      <c r="D188" s="1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</row>
    <row r="189" spans="3:64" s="18" customFormat="1" ht="15">
      <c r="C189" s="12"/>
      <c r="D189" s="1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</row>
    <row r="190" spans="3:64" s="18" customFormat="1" ht="15">
      <c r="C190" s="12"/>
      <c r="D190" s="1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</row>
    <row r="191" spans="3:64" s="18" customFormat="1" ht="15">
      <c r="C191" s="12"/>
      <c r="D191" s="1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</row>
    <row r="192" spans="3:64" s="18" customFormat="1" ht="15">
      <c r="C192" s="12"/>
      <c r="D192" s="1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</row>
    <row r="193" spans="3:64" s="18" customFormat="1" ht="15">
      <c r="C193" s="12"/>
      <c r="D193" s="1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</row>
    <row r="194" spans="3:64" s="18" customFormat="1" ht="15">
      <c r="C194" s="12"/>
      <c r="D194" s="1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</row>
    <row r="195" spans="3:64" s="18" customFormat="1" ht="15">
      <c r="C195" s="12"/>
      <c r="D195" s="1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</row>
    <row r="196" spans="3:64" s="18" customFormat="1" ht="15">
      <c r="C196" s="12"/>
      <c r="D196" s="1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</row>
    <row r="197" spans="3:64" s="18" customFormat="1" ht="15">
      <c r="C197" s="12"/>
      <c r="D197" s="1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</row>
    <row r="198" spans="3:64" s="18" customFormat="1" ht="15">
      <c r="C198" s="12"/>
      <c r="D198" s="1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</row>
    <row r="199" spans="3:64" s="18" customFormat="1" ht="15">
      <c r="C199" s="12"/>
      <c r="D199" s="1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</row>
    <row r="200" spans="3:64" s="18" customFormat="1" ht="15">
      <c r="C200" s="12"/>
      <c r="D200" s="1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</row>
    <row r="201" spans="3:64" s="18" customFormat="1" ht="15">
      <c r="C201" s="12"/>
      <c r="D201" s="1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</row>
    <row r="202" spans="3:64" s="18" customFormat="1" ht="15">
      <c r="C202" s="12"/>
      <c r="D202" s="1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</row>
    <row r="203" spans="3:64" s="18" customFormat="1" ht="15">
      <c r="C203" s="12"/>
      <c r="D203" s="1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</row>
    <row r="204" spans="3:64" s="18" customFormat="1" ht="15">
      <c r="C204" s="12"/>
      <c r="D204" s="1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</row>
    <row r="205" spans="3:64" s="18" customFormat="1" ht="15">
      <c r="C205" s="12"/>
      <c r="D205" s="1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</row>
    <row r="206" spans="3:64" s="18" customFormat="1" ht="15">
      <c r="C206" s="12"/>
      <c r="D206" s="1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</row>
    <row r="207" spans="3:64" s="18" customFormat="1" ht="15">
      <c r="C207" s="12"/>
      <c r="D207" s="1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</row>
    <row r="208" spans="3:64" s="18" customFormat="1" ht="15">
      <c r="C208" s="12"/>
      <c r="D208" s="1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</row>
    <row r="209" spans="3:64" s="18" customFormat="1" ht="15">
      <c r="C209" s="12"/>
      <c r="D209" s="1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</row>
    <row r="210" spans="3:64" s="18" customFormat="1" ht="15">
      <c r="C210" s="12"/>
      <c r="D210" s="1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</row>
    <row r="211" spans="3:64" s="18" customFormat="1" ht="15">
      <c r="C211" s="12"/>
      <c r="D211" s="1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</row>
    <row r="212" spans="3:64" s="18" customFormat="1" ht="15">
      <c r="C212" s="12"/>
      <c r="D212" s="1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</row>
    <row r="213" spans="3:64" s="18" customFormat="1" ht="15">
      <c r="C213" s="12"/>
      <c r="D213" s="1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</row>
    <row r="214" spans="3:64" s="18" customFormat="1" ht="15">
      <c r="C214" s="12"/>
      <c r="D214" s="1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</row>
    <row r="215" spans="3:64" s="18" customFormat="1" ht="15">
      <c r="C215" s="12"/>
      <c r="D215" s="1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</row>
    <row r="216" spans="3:64" s="18" customFormat="1" ht="15">
      <c r="C216" s="12"/>
      <c r="D216" s="1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</row>
    <row r="217" spans="3:64" s="18" customFormat="1" ht="15">
      <c r="C217" s="12"/>
      <c r="D217" s="1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</row>
    <row r="218" spans="3:64" s="18" customFormat="1" ht="15">
      <c r="C218" s="12"/>
      <c r="D218" s="1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</row>
    <row r="219" spans="3:64" s="18" customFormat="1" ht="15">
      <c r="C219" s="12"/>
      <c r="D219" s="1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</row>
    <row r="220" spans="3:64" s="18" customFormat="1" ht="15">
      <c r="C220" s="12"/>
      <c r="D220" s="1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</row>
    <row r="221" spans="3:64" s="18" customFormat="1" ht="15">
      <c r="C221" s="12"/>
      <c r="D221" s="1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</row>
    <row r="222" spans="3:64" s="18" customFormat="1" ht="15">
      <c r="C222" s="12"/>
      <c r="D222" s="1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</row>
    <row r="223" spans="3:64" s="18" customFormat="1" ht="15">
      <c r="C223" s="12"/>
      <c r="D223" s="1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</row>
    <row r="224" spans="3:64" s="18" customFormat="1" ht="15">
      <c r="C224" s="12"/>
      <c r="D224" s="1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</row>
    <row r="225" spans="3:64" s="18" customFormat="1" ht="15">
      <c r="C225" s="12"/>
      <c r="D225" s="1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</row>
    <row r="226" spans="3:64" s="18" customFormat="1" ht="15">
      <c r="C226" s="12"/>
      <c r="D226" s="1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</row>
    <row r="227" spans="3:64" s="18" customFormat="1" ht="15">
      <c r="C227" s="12"/>
      <c r="D227" s="1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</row>
    <row r="228" spans="3:64" s="18" customFormat="1" ht="15">
      <c r="C228" s="12"/>
      <c r="D228" s="1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</row>
    <row r="229" spans="3:64" s="18" customFormat="1" ht="15">
      <c r="C229" s="12"/>
      <c r="D229" s="1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</row>
    <row r="230" spans="3:64" s="18" customFormat="1" ht="15">
      <c r="C230" s="12"/>
      <c r="D230" s="1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</row>
    <row r="231" spans="3:64" s="18" customFormat="1" ht="15">
      <c r="C231" s="12"/>
      <c r="D231" s="1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</row>
    <row r="232" spans="3:64" s="18" customFormat="1" ht="15">
      <c r="C232" s="12"/>
      <c r="D232" s="1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</row>
    <row r="233" spans="3:64" s="18" customFormat="1" ht="15">
      <c r="C233" s="12"/>
      <c r="D233" s="1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</row>
    <row r="234" spans="3:64" s="18" customFormat="1" ht="15">
      <c r="C234" s="12"/>
      <c r="D234" s="1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</row>
    <row r="235" spans="3:64" s="18" customFormat="1" ht="15">
      <c r="C235" s="12"/>
      <c r="D235" s="1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</row>
    <row r="236" spans="3:64" s="18" customFormat="1" ht="15">
      <c r="C236" s="12"/>
      <c r="D236" s="1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</row>
    <row r="237" spans="3:64" s="18" customFormat="1" ht="15">
      <c r="C237" s="12"/>
      <c r="D237" s="1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</row>
    <row r="238" spans="3:64" s="18" customFormat="1" ht="15">
      <c r="C238" s="12"/>
      <c r="D238" s="1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</row>
    <row r="239" spans="3:64" s="18" customFormat="1" ht="15">
      <c r="C239" s="12"/>
      <c r="D239" s="1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</row>
    <row r="240" spans="3:64" s="18" customFormat="1" ht="15">
      <c r="C240" s="12"/>
      <c r="D240" s="1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</row>
    <row r="241" spans="3:64" s="18" customFormat="1" ht="15">
      <c r="C241" s="12"/>
      <c r="D241" s="1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</row>
    <row r="242" spans="3:64" s="18" customFormat="1" ht="15">
      <c r="C242" s="12"/>
      <c r="D242" s="1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</row>
    <row r="243" spans="3:64" s="18" customFormat="1" ht="15">
      <c r="C243" s="12"/>
      <c r="D243" s="1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</row>
    <row r="244" spans="3:64" s="18" customFormat="1" ht="15">
      <c r="C244" s="12"/>
      <c r="D244" s="1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</row>
    <row r="245" spans="3:64" s="18" customFormat="1" ht="15">
      <c r="C245" s="12"/>
      <c r="D245" s="1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</row>
    <row r="246" spans="3:64" s="18" customFormat="1" ht="15">
      <c r="C246" s="12"/>
      <c r="D246" s="1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</row>
    <row r="247" spans="3:64" s="18" customFormat="1" ht="15">
      <c r="C247" s="12"/>
      <c r="D247" s="1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</row>
    <row r="248" spans="3:64" s="18" customFormat="1" ht="15">
      <c r="C248" s="12"/>
      <c r="D248" s="1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</row>
    <row r="249" spans="3:64" s="18" customFormat="1" ht="15">
      <c r="C249" s="12"/>
      <c r="D249" s="1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</row>
    <row r="250" spans="3:64" s="18" customFormat="1" ht="15">
      <c r="C250" s="12"/>
      <c r="D250" s="1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</row>
    <row r="251" spans="3:64" s="18" customFormat="1" ht="15">
      <c r="C251" s="12"/>
      <c r="D251" s="1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</row>
    <row r="252" spans="3:64" s="18" customFormat="1" ht="15">
      <c r="C252" s="12"/>
      <c r="D252" s="1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</row>
    <row r="253" spans="3:64" s="18" customFormat="1" ht="15">
      <c r="C253" s="12"/>
      <c r="D253" s="1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</row>
    <row r="254" spans="3:64" s="18" customFormat="1" ht="15">
      <c r="C254" s="12"/>
      <c r="D254" s="1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</row>
    <row r="255" spans="3:64" s="18" customFormat="1" ht="15">
      <c r="C255" s="12"/>
      <c r="D255" s="1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</row>
    <row r="256" spans="3:64" s="18" customFormat="1" ht="15">
      <c r="C256" s="12"/>
      <c r="D256" s="1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</row>
    <row r="257" spans="3:64" s="18" customFormat="1" ht="15">
      <c r="C257" s="12"/>
      <c r="D257" s="1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</row>
    <row r="258" spans="3:64" s="18" customFormat="1" ht="15">
      <c r="C258" s="12"/>
      <c r="D258" s="1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</row>
    <row r="259" spans="3:64" s="18" customFormat="1" ht="15">
      <c r="C259" s="12"/>
      <c r="D259" s="1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</row>
    <row r="260" spans="3:64" s="18" customFormat="1" ht="15">
      <c r="C260" s="12"/>
      <c r="D260" s="1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</row>
    <row r="261" spans="3:64" s="18" customFormat="1" ht="15">
      <c r="C261" s="12"/>
      <c r="D261" s="1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</row>
    <row r="262" spans="3:64" s="18" customFormat="1" ht="15">
      <c r="C262" s="12"/>
      <c r="D262" s="1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</row>
    <row r="263" spans="3:64" s="18" customFormat="1" ht="15">
      <c r="C263" s="12"/>
      <c r="D263" s="1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</row>
    <row r="264" spans="3:64" s="18" customFormat="1" ht="15">
      <c r="C264" s="12"/>
      <c r="D264" s="1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</row>
    <row r="265" spans="3:64" s="18" customFormat="1" ht="15">
      <c r="C265" s="12"/>
      <c r="D265" s="1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</row>
    <row r="266" spans="3:64" s="18" customFormat="1" ht="15">
      <c r="C266" s="12"/>
      <c r="D266" s="1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</row>
    <row r="267" spans="3:64" s="18" customFormat="1" ht="15">
      <c r="C267" s="12"/>
      <c r="D267" s="1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</row>
    <row r="268" spans="3:64" s="18" customFormat="1" ht="15">
      <c r="C268" s="12"/>
      <c r="D268" s="1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</row>
    <row r="269" spans="3:64" s="18" customFormat="1" ht="15">
      <c r="C269" s="12"/>
      <c r="D269" s="1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</row>
    <row r="270" spans="3:64" s="18" customFormat="1" ht="15">
      <c r="C270" s="12"/>
      <c r="D270" s="1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</row>
    <row r="271" spans="3:64" s="18" customFormat="1" ht="15">
      <c r="C271" s="12"/>
      <c r="D271" s="1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</row>
    <row r="272" spans="3:64" s="18" customFormat="1" ht="15">
      <c r="C272" s="12"/>
      <c r="D272" s="1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</row>
    <row r="273" spans="3:64" s="18" customFormat="1" ht="15">
      <c r="C273" s="12"/>
      <c r="D273" s="1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</row>
    <row r="274" spans="3:64" s="18" customFormat="1" ht="15">
      <c r="C274" s="12"/>
      <c r="D274" s="1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</row>
    <row r="275" spans="3:64" s="18" customFormat="1" ht="15">
      <c r="C275" s="12"/>
      <c r="D275" s="1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</row>
    <row r="276" spans="3:64" s="18" customFormat="1" ht="15">
      <c r="C276" s="12"/>
      <c r="D276" s="1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</row>
    <row r="277" spans="3:64" s="18" customFormat="1" ht="15">
      <c r="C277" s="12"/>
      <c r="D277" s="1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</row>
    <row r="278" spans="3:64" s="18" customFormat="1" ht="15">
      <c r="C278" s="12"/>
      <c r="D278" s="1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</row>
    <row r="279" spans="3:64" s="18" customFormat="1" ht="15">
      <c r="C279" s="12"/>
      <c r="D279" s="1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</row>
    <row r="280" spans="3:64" s="18" customFormat="1" ht="15">
      <c r="C280" s="12"/>
      <c r="D280" s="1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</row>
    <row r="281" spans="3:64" s="18" customFormat="1" ht="15">
      <c r="C281" s="12"/>
      <c r="D281" s="1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</row>
    <row r="282" spans="3:64" s="18" customFormat="1" ht="15">
      <c r="C282" s="12"/>
      <c r="D282" s="1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</row>
    <row r="283" spans="3:64" s="18" customFormat="1" ht="15">
      <c r="C283" s="12"/>
      <c r="D283" s="1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</row>
    <row r="284" spans="3:64" s="18" customFormat="1" ht="15">
      <c r="C284" s="12"/>
      <c r="D284" s="1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</row>
    <row r="285" spans="3:64" s="18" customFormat="1" ht="15">
      <c r="C285" s="12"/>
      <c r="D285" s="1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</row>
    <row r="286" spans="3:64" s="18" customFormat="1" ht="15">
      <c r="C286" s="12"/>
      <c r="D286" s="1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</row>
    <row r="287" spans="3:64" s="18" customFormat="1" ht="15">
      <c r="C287" s="12"/>
      <c r="D287" s="1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</row>
    <row r="288" spans="3:64" s="18" customFormat="1" ht="15">
      <c r="C288" s="12"/>
      <c r="D288" s="1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</row>
    <row r="289" spans="3:64" s="18" customFormat="1" ht="15">
      <c r="C289" s="12"/>
      <c r="D289" s="1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</row>
    <row r="290" spans="3:64" s="18" customFormat="1" ht="15">
      <c r="C290" s="12"/>
      <c r="D290" s="1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</row>
    <row r="291" spans="3:64" s="18" customFormat="1" ht="15">
      <c r="C291" s="12"/>
      <c r="D291" s="1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</row>
    <row r="292" spans="3:64" s="18" customFormat="1" ht="15">
      <c r="C292" s="12"/>
      <c r="D292" s="1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</row>
    <row r="293" spans="3:64" s="18" customFormat="1" ht="15">
      <c r="C293" s="12"/>
      <c r="D293" s="1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</row>
    <row r="294" spans="3:64" s="18" customFormat="1" ht="15">
      <c r="C294" s="12"/>
      <c r="D294" s="1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</row>
    <row r="295" spans="3:64" s="18" customFormat="1" ht="15">
      <c r="C295" s="12"/>
      <c r="D295" s="1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</row>
    <row r="296" spans="3:64" s="18" customFormat="1" ht="15">
      <c r="C296" s="12"/>
      <c r="D296" s="1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</row>
    <row r="297" spans="3:64" s="18" customFormat="1" ht="15">
      <c r="C297" s="12"/>
      <c r="D297" s="1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</row>
    <row r="298" spans="3:64" s="18" customFormat="1" ht="15">
      <c r="C298" s="12"/>
      <c r="D298" s="1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</row>
    <row r="299" spans="3:64" s="18" customFormat="1" ht="15">
      <c r="C299" s="12"/>
      <c r="D299" s="1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</row>
    <row r="300" spans="3:64" s="18" customFormat="1" ht="15">
      <c r="C300" s="12"/>
      <c r="D300" s="1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</row>
    <row r="301" spans="3:64" s="18" customFormat="1" ht="15">
      <c r="C301" s="12"/>
      <c r="D301" s="1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</row>
    <row r="302" spans="3:64" s="18" customFormat="1" ht="15">
      <c r="C302" s="12"/>
      <c r="D302" s="1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</row>
    <row r="303" spans="3:64" s="18" customFormat="1" ht="15">
      <c r="C303" s="12"/>
      <c r="D303" s="1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</row>
    <row r="304" spans="3:64" s="18" customFormat="1" ht="15">
      <c r="C304" s="12"/>
      <c r="D304" s="1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</row>
    <row r="305" spans="3:64" s="18" customFormat="1" ht="15">
      <c r="C305" s="12"/>
      <c r="D305" s="1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</row>
    <row r="306" spans="3:64" s="18" customFormat="1" ht="15">
      <c r="C306" s="12"/>
      <c r="D306" s="1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</row>
    <row r="307" spans="3:64" s="18" customFormat="1" ht="15">
      <c r="C307" s="12"/>
      <c r="D307" s="1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</row>
    <row r="308" spans="3:64" s="18" customFormat="1" ht="15">
      <c r="C308" s="12"/>
      <c r="D308" s="1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</row>
    <row r="309" spans="3:64" s="18" customFormat="1" ht="15">
      <c r="C309" s="12"/>
      <c r="D309" s="1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</row>
    <row r="310" spans="3:64" s="18" customFormat="1" ht="15">
      <c r="C310" s="12"/>
      <c r="D310" s="1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</row>
    <row r="311" spans="3:64" s="18" customFormat="1" ht="15">
      <c r="C311" s="12"/>
      <c r="D311" s="1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</row>
    <row r="312" spans="3:64" s="18" customFormat="1" ht="15">
      <c r="C312" s="12"/>
      <c r="D312" s="1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</row>
    <row r="313" spans="3:64" s="18" customFormat="1" ht="15">
      <c r="C313" s="12"/>
      <c r="D313" s="1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</row>
    <row r="314" spans="3:64" s="18" customFormat="1" ht="15">
      <c r="C314" s="12"/>
      <c r="D314" s="1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</row>
    <row r="315" spans="3:64" s="18" customFormat="1" ht="15">
      <c r="C315" s="12"/>
      <c r="D315" s="1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</row>
    <row r="316" spans="3:64" s="18" customFormat="1" ht="15">
      <c r="C316" s="12"/>
      <c r="D316" s="1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</row>
    <row r="317" spans="3:64" s="18" customFormat="1" ht="15">
      <c r="C317" s="12"/>
      <c r="D317" s="1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</row>
    <row r="318" spans="3:64" s="18" customFormat="1" ht="15">
      <c r="C318" s="12"/>
      <c r="D318" s="1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</row>
    <row r="319" spans="3:64" s="18" customFormat="1" ht="15">
      <c r="C319" s="12"/>
      <c r="D319" s="1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</row>
    <row r="320" spans="3:64" s="18" customFormat="1" ht="15">
      <c r="C320" s="12"/>
      <c r="D320" s="1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</row>
    <row r="321" spans="3:64" s="18" customFormat="1" ht="15">
      <c r="C321" s="12"/>
      <c r="D321" s="1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</row>
    <row r="322" spans="3:64" s="18" customFormat="1" ht="15">
      <c r="C322" s="12"/>
      <c r="D322" s="1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</row>
    <row r="323" spans="3:64" s="18" customFormat="1" ht="15">
      <c r="C323" s="12"/>
      <c r="D323" s="1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</row>
    <row r="324" spans="3:64" s="18" customFormat="1" ht="15">
      <c r="C324" s="12"/>
      <c r="D324" s="1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</row>
    <row r="325" spans="3:64" s="18" customFormat="1" ht="15">
      <c r="C325" s="12"/>
      <c r="D325" s="1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</row>
    <row r="326" spans="3:64" s="18" customFormat="1" ht="15">
      <c r="C326" s="12"/>
      <c r="D326" s="1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</row>
    <row r="327" spans="3:64" s="18" customFormat="1" ht="15">
      <c r="C327" s="12"/>
      <c r="D327" s="1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</row>
    <row r="328" spans="3:64" s="18" customFormat="1" ht="15">
      <c r="C328" s="12"/>
      <c r="D328" s="1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</row>
    <row r="329" spans="3:64" s="18" customFormat="1" ht="15">
      <c r="C329" s="12"/>
      <c r="D329" s="1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</row>
    <row r="330" spans="3:64" s="18" customFormat="1" ht="15">
      <c r="C330" s="12"/>
      <c r="D330" s="1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</row>
    <row r="331" spans="3:64" s="18" customFormat="1" ht="15">
      <c r="C331" s="12"/>
      <c r="D331" s="1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</row>
    <row r="332" spans="3:64" s="18" customFormat="1" ht="15">
      <c r="C332" s="12"/>
      <c r="D332" s="1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</row>
    <row r="333" spans="3:64" s="18" customFormat="1" ht="15">
      <c r="C333" s="12"/>
      <c r="D333" s="1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</row>
    <row r="334" spans="3:64" s="18" customFormat="1" ht="15">
      <c r="C334" s="12"/>
      <c r="D334" s="1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</row>
    <row r="335" spans="3:64" s="18" customFormat="1" ht="15">
      <c r="C335" s="12"/>
      <c r="D335" s="1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</row>
    <row r="336" spans="3:64" s="18" customFormat="1" ht="15">
      <c r="C336" s="12"/>
      <c r="D336" s="1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</row>
    <row r="337" spans="3:64" s="18" customFormat="1" ht="15">
      <c r="C337" s="12"/>
      <c r="D337" s="1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</row>
    <row r="338" spans="3:64" s="18" customFormat="1" ht="15">
      <c r="C338" s="12"/>
      <c r="D338" s="1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</row>
    <row r="339" spans="3:64" s="18" customFormat="1" ht="15">
      <c r="C339" s="12"/>
      <c r="D339" s="1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</row>
    <row r="340" spans="3:64" s="18" customFormat="1" ht="15">
      <c r="C340" s="12"/>
      <c r="D340" s="1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</row>
    <row r="341" spans="3:64" s="18" customFormat="1" ht="15">
      <c r="C341" s="12"/>
      <c r="D341" s="1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</row>
    <row r="342" spans="3:64" s="18" customFormat="1" ht="15">
      <c r="C342" s="12"/>
      <c r="D342" s="1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</row>
    <row r="343" spans="3:64" s="18" customFormat="1" ht="15">
      <c r="C343" s="12"/>
      <c r="D343" s="1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</row>
    <row r="344" spans="3:64" s="18" customFormat="1" ht="15">
      <c r="C344" s="12"/>
      <c r="D344" s="1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</row>
    <row r="345" spans="3:64" s="18" customFormat="1" ht="15">
      <c r="C345" s="12"/>
      <c r="D345" s="1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</row>
    <row r="346" spans="3:64" s="18" customFormat="1" ht="15">
      <c r="C346" s="12"/>
      <c r="D346" s="1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</row>
    <row r="347" spans="3:64" s="18" customFormat="1" ht="15">
      <c r="C347" s="12"/>
      <c r="D347" s="1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</row>
    <row r="348" spans="3:64" s="18" customFormat="1" ht="15">
      <c r="C348" s="12"/>
      <c r="D348" s="1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</row>
    <row r="349" spans="3:64" s="18" customFormat="1" ht="15">
      <c r="C349" s="12"/>
      <c r="D349" s="1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</row>
    <row r="350" spans="3:64" s="18" customFormat="1" ht="15">
      <c r="C350" s="12"/>
      <c r="D350" s="1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</row>
    <row r="351" spans="3:64" s="18" customFormat="1" ht="15">
      <c r="C351" s="12"/>
      <c r="D351" s="1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</row>
    <row r="352" spans="3:64" s="18" customFormat="1" ht="15">
      <c r="C352" s="12"/>
      <c r="D352" s="1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</row>
    <row r="353" spans="3:64" s="18" customFormat="1" ht="15">
      <c r="C353" s="12"/>
      <c r="D353" s="1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</row>
    <row r="354" spans="3:64" s="18" customFormat="1" ht="15">
      <c r="C354" s="12"/>
      <c r="D354" s="1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</row>
    <row r="355" spans="3:64" s="18" customFormat="1" ht="15">
      <c r="C355" s="12"/>
      <c r="D355" s="1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</row>
    <row r="356" spans="3:64" s="18" customFormat="1" ht="15">
      <c r="C356" s="12"/>
      <c r="D356" s="1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</row>
    <row r="357" spans="3:64" s="18" customFormat="1" ht="15">
      <c r="C357" s="12"/>
      <c r="D357" s="1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</row>
    <row r="358" spans="3:64" s="18" customFormat="1" ht="15">
      <c r="C358" s="12"/>
      <c r="D358" s="1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</row>
    <row r="359" spans="3:64" s="18" customFormat="1" ht="15">
      <c r="C359" s="12"/>
      <c r="D359" s="1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</row>
    <row r="360" spans="3:64" s="18" customFormat="1" ht="15">
      <c r="C360" s="12"/>
      <c r="D360" s="1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</row>
    <row r="361" spans="3:64" s="18" customFormat="1" ht="15">
      <c r="C361" s="12"/>
      <c r="D361" s="1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</row>
    <row r="362" spans="3:64" s="18" customFormat="1" ht="15">
      <c r="C362" s="12"/>
      <c r="D362" s="1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</row>
    <row r="363" spans="3:64" s="18" customFormat="1" ht="15">
      <c r="C363" s="12"/>
      <c r="D363" s="1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</row>
    <row r="364" spans="3:64" s="18" customFormat="1" ht="15">
      <c r="C364" s="12"/>
      <c r="D364" s="1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</row>
    <row r="365" spans="3:64" s="18" customFormat="1" ht="15">
      <c r="C365" s="12"/>
      <c r="D365" s="1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</row>
    <row r="366" spans="3:64" s="18" customFormat="1" ht="15">
      <c r="C366" s="12"/>
      <c r="D366" s="1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</row>
    <row r="367" spans="3:64" s="18" customFormat="1" ht="15">
      <c r="C367" s="12"/>
      <c r="D367" s="1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</row>
    <row r="368" spans="3:64" s="18" customFormat="1" ht="15">
      <c r="C368" s="12"/>
      <c r="D368" s="1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</row>
    <row r="369" spans="3:64" s="18" customFormat="1" ht="15">
      <c r="C369" s="12"/>
      <c r="D369" s="1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</row>
    <row r="370" spans="3:64" s="18" customFormat="1" ht="15">
      <c r="C370" s="12"/>
      <c r="D370" s="1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</row>
    <row r="371" spans="3:64" s="18" customFormat="1" ht="15">
      <c r="C371" s="12"/>
      <c r="D371" s="1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</row>
    <row r="372" spans="3:64" s="18" customFormat="1" ht="15">
      <c r="C372" s="12"/>
      <c r="D372" s="1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</row>
    <row r="373" spans="3:64" s="18" customFormat="1" ht="15">
      <c r="C373" s="12"/>
      <c r="D373" s="1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</row>
    <row r="374" spans="3:64" s="18" customFormat="1" ht="15">
      <c r="C374" s="12"/>
      <c r="D374" s="1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</row>
    <row r="375" spans="3:64" s="18" customFormat="1" ht="15">
      <c r="C375" s="12"/>
      <c r="D375" s="1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</row>
    <row r="376" spans="3:64" s="18" customFormat="1" ht="15">
      <c r="C376" s="12"/>
      <c r="D376" s="1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</row>
    <row r="377" spans="3:64" s="18" customFormat="1" ht="15">
      <c r="C377" s="12"/>
      <c r="D377" s="1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</row>
    <row r="378" spans="3:64" s="18" customFormat="1" ht="15">
      <c r="C378" s="12"/>
      <c r="D378" s="1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</row>
    <row r="379" spans="3:64" s="18" customFormat="1" ht="15">
      <c r="C379" s="12"/>
      <c r="D379" s="1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</row>
    <row r="380" spans="3:64" s="18" customFormat="1" ht="15">
      <c r="C380" s="12"/>
      <c r="D380" s="1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</row>
    <row r="381" spans="3:64" s="18" customFormat="1" ht="15">
      <c r="C381" s="12"/>
      <c r="D381" s="1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</row>
    <row r="382" spans="3:64" s="18" customFormat="1" ht="15">
      <c r="C382" s="12"/>
      <c r="D382" s="1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</row>
    <row r="383" spans="3:64" s="18" customFormat="1" ht="15">
      <c r="C383" s="12"/>
      <c r="D383" s="1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</row>
    <row r="384" spans="3:64" s="18" customFormat="1" ht="15">
      <c r="C384" s="12"/>
      <c r="D384" s="1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</row>
    <row r="385" spans="3:64" s="18" customFormat="1" ht="15">
      <c r="C385" s="12"/>
      <c r="D385" s="1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</row>
    <row r="386" spans="3:64" s="18" customFormat="1" ht="15">
      <c r="C386" s="12"/>
      <c r="D386" s="1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</row>
    <row r="387" spans="3:64" s="18" customFormat="1" ht="15">
      <c r="C387" s="12"/>
      <c r="D387" s="1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</row>
    <row r="388" spans="3:64" s="18" customFormat="1" ht="15">
      <c r="C388" s="12"/>
      <c r="D388" s="1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</row>
    <row r="389" spans="3:64" s="18" customFormat="1" ht="15">
      <c r="C389" s="12"/>
      <c r="D389" s="1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</row>
    <row r="390" spans="3:64" s="18" customFormat="1" ht="15">
      <c r="C390" s="12"/>
      <c r="D390" s="1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</row>
    <row r="391" spans="3:64" s="18" customFormat="1" ht="15">
      <c r="C391" s="12"/>
      <c r="D391" s="1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</row>
    <row r="392" spans="3:64" s="18" customFormat="1" ht="15">
      <c r="C392" s="12"/>
      <c r="D392" s="1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</row>
    <row r="393" spans="3:64" s="18" customFormat="1" ht="15">
      <c r="C393" s="12"/>
      <c r="D393" s="1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</row>
    <row r="394" spans="3:64" s="18" customFormat="1" ht="15">
      <c r="C394" s="12"/>
      <c r="D394" s="1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</row>
    <row r="395" spans="3:64" s="18" customFormat="1" ht="15">
      <c r="C395" s="12"/>
      <c r="D395" s="1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</row>
    <row r="396" spans="3:64" s="18" customFormat="1" ht="15">
      <c r="C396" s="12"/>
      <c r="D396" s="1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</row>
    <row r="397" spans="3:64" s="18" customFormat="1" ht="15">
      <c r="C397" s="12"/>
      <c r="D397" s="1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</row>
    <row r="398" spans="3:64" s="18" customFormat="1" ht="15">
      <c r="C398" s="12"/>
      <c r="D398" s="1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</row>
    <row r="399" spans="3:64" s="18" customFormat="1" ht="15">
      <c r="C399" s="12"/>
      <c r="D399" s="1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</row>
    <row r="400" spans="3:64" s="18" customFormat="1" ht="15">
      <c r="C400" s="12"/>
      <c r="D400" s="1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</row>
    <row r="401" spans="3:64" s="18" customFormat="1" ht="15">
      <c r="C401" s="12"/>
      <c r="D401" s="1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</row>
    <row r="402" spans="3:64" s="18" customFormat="1" ht="15">
      <c r="C402" s="12"/>
      <c r="D402" s="1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</row>
    <row r="403" spans="3:64" s="18" customFormat="1" ht="15">
      <c r="C403" s="12"/>
      <c r="D403" s="1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</row>
    <row r="404" spans="3:64" s="18" customFormat="1" ht="15">
      <c r="C404" s="12"/>
      <c r="D404" s="1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</row>
    <row r="405" spans="3:64" s="18" customFormat="1" ht="15">
      <c r="C405" s="12"/>
      <c r="D405" s="1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</row>
    <row r="406" spans="3:64" s="18" customFormat="1" ht="15">
      <c r="C406" s="12"/>
      <c r="D406" s="1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</row>
    <row r="407" spans="3:64" s="18" customFormat="1" ht="15">
      <c r="C407" s="12"/>
      <c r="D407" s="1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</row>
    <row r="408" spans="3:64" s="18" customFormat="1" ht="15">
      <c r="C408" s="12"/>
      <c r="D408" s="1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</row>
    <row r="409" spans="3:64" s="18" customFormat="1" ht="15">
      <c r="C409" s="12"/>
      <c r="D409" s="1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</row>
    <row r="410" spans="3:64" s="18" customFormat="1" ht="15">
      <c r="C410" s="12"/>
      <c r="D410" s="1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</row>
    <row r="411" spans="3:64" s="18" customFormat="1" ht="15">
      <c r="C411" s="12"/>
      <c r="D411" s="1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</row>
    <row r="412" spans="3:64" s="18" customFormat="1" ht="15">
      <c r="C412" s="12"/>
      <c r="D412" s="1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</row>
    <row r="413" spans="3:64" s="18" customFormat="1" ht="15">
      <c r="C413" s="12"/>
      <c r="D413" s="1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</row>
    <row r="414" spans="3:64" s="18" customFormat="1" ht="15">
      <c r="C414" s="12"/>
      <c r="D414" s="1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</row>
    <row r="415" spans="3:64" s="18" customFormat="1" ht="15">
      <c r="C415" s="12"/>
      <c r="D415" s="1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</row>
    <row r="416" spans="3:64" s="18" customFormat="1" ht="15">
      <c r="C416" s="12"/>
      <c r="D416" s="1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</row>
    <row r="417" spans="3:64" s="18" customFormat="1" ht="15">
      <c r="C417" s="12"/>
      <c r="D417" s="1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</row>
    <row r="418" spans="3:64" s="18" customFormat="1" ht="15">
      <c r="C418" s="12"/>
      <c r="D418" s="1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</row>
    <row r="419" spans="3:64" s="18" customFormat="1" ht="15">
      <c r="C419" s="12"/>
      <c r="D419" s="1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</row>
    <row r="420" spans="3:64" s="18" customFormat="1" ht="15">
      <c r="C420" s="12"/>
      <c r="D420" s="1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</row>
    <row r="421" spans="3:64" s="18" customFormat="1" ht="15">
      <c r="C421" s="12"/>
      <c r="D421" s="1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</row>
    <row r="422" spans="3:64" s="18" customFormat="1" ht="15">
      <c r="C422" s="12"/>
      <c r="D422" s="1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</row>
    <row r="423" spans="3:64" s="18" customFormat="1" ht="15">
      <c r="C423" s="12"/>
      <c r="D423" s="1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</row>
    <row r="424" spans="3:64" s="18" customFormat="1" ht="15">
      <c r="C424" s="12"/>
      <c r="D424" s="1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</row>
    <row r="425" spans="3:64" s="18" customFormat="1" ht="15">
      <c r="C425" s="12"/>
      <c r="D425" s="1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</row>
    <row r="426" spans="3:64" s="18" customFormat="1" ht="15">
      <c r="C426" s="12"/>
      <c r="D426" s="1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</row>
    <row r="427" spans="3:64" s="18" customFormat="1" ht="15">
      <c r="C427" s="12"/>
      <c r="D427" s="1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</row>
    <row r="428" spans="3:64" s="18" customFormat="1" ht="15">
      <c r="C428" s="12"/>
      <c r="D428" s="1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</row>
    <row r="429" spans="3:64" s="18" customFormat="1" ht="15">
      <c r="C429" s="12"/>
      <c r="D429" s="1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</row>
    <row r="430" spans="3:64" s="18" customFormat="1" ht="15">
      <c r="C430" s="12"/>
      <c r="D430" s="1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</row>
    <row r="431" spans="3:64" s="18" customFormat="1" ht="15">
      <c r="C431" s="12"/>
      <c r="D431" s="1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</row>
    <row r="432" spans="3:64" s="18" customFormat="1" ht="15">
      <c r="C432" s="12"/>
      <c r="D432" s="1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</row>
  </sheetData>
  <mergeCells count="31">
    <mergeCell ref="AJ3:AN5"/>
    <mergeCell ref="AP3:AT5"/>
    <mergeCell ref="AV3:AZ5"/>
    <mergeCell ref="B47:B50"/>
    <mergeCell ref="B42:B45"/>
    <mergeCell ref="B37:B40"/>
    <mergeCell ref="B32:B35"/>
    <mergeCell ref="B12:B15"/>
    <mergeCell ref="B3:D3"/>
    <mergeCell ref="AD3:AH5"/>
    <mergeCell ref="X3:AB5"/>
    <mergeCell ref="B1:D1"/>
    <mergeCell ref="B27:B30"/>
    <mergeCell ref="B22:B25"/>
    <mergeCell ref="B17:B20"/>
    <mergeCell ref="C2:D2"/>
    <mergeCell ref="B7:B10"/>
    <mergeCell ref="B67:B70"/>
    <mergeCell ref="F3:J5"/>
    <mergeCell ref="L3:P5"/>
    <mergeCell ref="R3:V5"/>
    <mergeCell ref="BB3:BF5"/>
    <mergeCell ref="BH3:BL5"/>
    <mergeCell ref="B92:B95"/>
    <mergeCell ref="B72:B75"/>
    <mergeCell ref="B77:B80"/>
    <mergeCell ref="B82:B85"/>
    <mergeCell ref="B87:B90"/>
    <mergeCell ref="B52:B55"/>
    <mergeCell ref="B57:B60"/>
    <mergeCell ref="B62:B65"/>
  </mergeCells>
  <conditionalFormatting sqref="X42:AB45 AJ27:AN30 AD42:AH45 F42:J45 D42:D45 D32:D35 L47:P50 D7:D10 R47:V50 X47:AB50 AD47:AH50 F47:J50 L37:P40 D12:D15 R37:V40 X37:AB40 AD37:AH40 F37:J40 X12:AB15 BH72:BL75 AD12:AH15 F12:J15 L17:P20 R17:V20 X17:AB20 D17:D20 AD17:AH20 F17:J20 L7:P10 R7:V10 X7:AB10 D22:D25 AD7:AH10 F7:J10 L12:P15 R12:V15 L42:P45 D27:D30 R42:V45 X27:AB30 AD27:AH30 F27:J30 L32:P35 R32:V35 X32:AB35 AD32:AH35 F32:J35 L22:P25 R22:V25 X22:AB25 AD22:AH25 F22:J25 L27:P30 R27:V30 AP42:AT45 AV42:AZ45 AJ47:AN50 AP47:AT50 AV47:AZ50 AJ37:AN40 AP37:AT40 AV37:AZ40 AP12:AT15 AV12:AZ15 AJ17:AN20 AP17:AT20 AV17:AZ20 AJ7:AN10 AP7:AT10 AV7:AZ10 AJ12:AN15 AJ42:AN45 AP27:AT30 AV27:AZ30 AJ32:AN35 AP32:AT35 AV32:AZ35 AJ22:AN25 AP22:AT25 AV22:AZ25 D37:D40 D47:D50 L52:P55 R52:V55 X52:AB55 AD52:AH55 F52:J55 AJ52:AN55 AP52:AT55 AV52:AZ55 X92:AB95 AJ77:AN80 AD92:AH95 F92:J95 D82:D85 D52:D55 L87:P90 D62:D65 R87:V90 X87:AB90 AD87:AH90 F87:J90 X62:AB65 D57:D60 AD62:AH65 F62:J65 L67:P70 R67:V70 X67:AB70 D67:D70 AD67:AH70 F67:J70 L57:P60 R57:V60 X57:AB60 D72:D75 AD57:AH60 F57:J60 L62:P65 R62:V65 L92:P95 D77:D80 R92:V95 X77:AB80 AD77:AH80 F77:J80 L82:P85 R82:V85 X82:AB85 AD82:AH85 F82:J85 L72:P75 R72:V75 X72:AB75 AD72:AH75 F72:J75 L77:P80 R77:V80 AP92:AT95 AV92:AZ95 AJ87:AN90 AP87:AT90 AV87:AZ90 AP62:AT65 AV62:AZ65 AJ67:AN70 AP67:AT70 AV67:AZ70 AJ57:AN60 AP57:AT60 AV57:AZ60 AJ62:AN65 AJ92:AN95 AP77:AT80 AV77:AZ80 AJ82:AN85 AP82:AT85 AV82:AZ85 AJ72:AN75 AP72:AT75 AV72:AZ75 D87:D90 BB42:BF45 BH42:BL45 BB47:BF50 BH47:BL50 BB37:BF40 BH37:BL40 BB12:BF15 BH12:BL15 BB17:BF20 BH17:BL20 BB7:BF10 BH7:BL10 BB27:BF30 BH27:BL30 BB32:BF35 BH32:BL35 BB22:BF25 BH22:BL25 BB52:BF55 BH52:BL55 BB92:BF95 BH92:BL95 BB87:BF90 BH87:BL90 BB62:BF65 BH62:BL65 BB67:BF70 BH67:BL70 BB57:BF60 BH57:BL60 BB77:BF80 BH77:BL80 BB82:BF85 BH82:BL85 BB72:BF75 D92:D9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C7:C10 C12:C15 C17:C20 C22:C25 C27:C30 C32:C35 C37:C40 C42:C45 C47:C50 C52:C55 C57:C60 C62:C65 C67:C70 C72:C75 C77:C80 C82:C85 C87:C90 C92:C95">
    <cfRule type="expression" priority="3" dxfId="0" stopIfTrue="1">
      <formula>D7&gt;0</formula>
    </cfRule>
    <cfRule type="expression" priority="4" dxfId="1" stopIfTrue="1">
      <formula>D7&lt;0</formula>
    </cfRule>
  </conditionalFormatting>
  <dataValidations count="12">
    <dataValidation type="list" allowBlank="1" showInputMessage="1" showErrorMessage="1" errorTitle="Wrong symbol" error="введите + или -" sqref="AA46:AB46 AD46:AE46 F46:G46 R46:S46 AD11:AE11 AA11:AB11 O11:P11 R11:S11 F11:G11 F16:G16 AD16:AE16 AA16:AB16 O16:P16 R16:S16 R21:S21 F21:G21 AD21:AE21 AA21:AB21 O21:P21 O26:P26 R26:S26 F26:G26 AD26:AE26 AA26:AB26 AA31:AB31 O31:P31 R31:S31 F31:G31 AD31:AE31 AD36:AE36 AA36:AB36 O36:P36 R36:S36 F36:G36 F41:G41 AD41:AE41 AA41:AB41 O41:P41 R41:S41 O46:P46 AD6:AE6 AA6:AB6 O6:P6 R6:S6 F6:G6 AS46:AT46 AV46:AW46 AJ46:AK46 AV11:AW11 AS11:AT11 AJ11:AK11 AV16:AW16 AS16:AT16 AJ16:AK16 AJ21:AK21 AV21:AW21 AS21:AT21 AJ26:AK26 AV26:AW26 AS26:AT26 AS31:AT31 AJ31:AK31 AV31:AW31 AV36:AW36 AS36:AT36 AJ36:AK36 AV41:AW41 AS41:AT41 AJ41:AK41 AV6:AW6 AS6:AT6 AJ6:AK6 AA51:AB51 AD51:AE51 F51:G51 R51:S51 O51:P51 AS51:AT51 AV51:AW51 AJ51:AK51 AD61:AE61 AA61:AB61 O61:P61 R61:S61 F61:G61 F66:G66 AD66:AE66 AA66:AB66 O66:P66 R66:S66 R71:S71 F71:G71 AD71:AE71 AA71:AB71 O71:P71 O76:P76 R76:S76 F76:G76 AD76:AE76 AA76:AB76">
      <formula1>$C$1:$C$3</formula1>
    </dataValidation>
    <dataValidation type="list" allowBlank="1" showInputMessage="1" showErrorMessage="1" errorTitle="Wrong symbol" error="введите + или -" sqref="AA81:AB81 O81:P81 R81:S81 F81:G81 AD81:AE81 AD86:AE86 AA86:AB86 O86:P86 R86:S86 F86:G86 F91:G91 AD91:AE91 AA91:AB91 O91:P91 R91:S91 AD56:AE56 AA56:AB56 O56:P56 R56:S56 F56:G56 AV61:AW61 AS61:AT61 AJ61:AK61 AV66:AW66 AS66:AT66 AJ66:AK66 AJ71:AK71 AV71:AW71 AS71:AT71 AJ76:AK76 AV76:AW76 AS76:AT76 AS81:AT81 AJ81:AK81 AV81:AW81 AV86:AW86 AS86:AT86 AJ86:AK86 AV91:AW91 AS91:AT91 AJ91:AK91 AV56:AW56 AS56:AT56 AJ56:AK56 BE46:BF46 BH46:BI46 BH11:BI11 BE11:BF11 BH16:BI16 BE16:BF16 BH21:BI21 BE21:BF21 BH26:BI26 BE26:BF26 BE31:BF31 BH31:BI31 BH36:BI36 BE36:BF36 BH41:BI41 BE41:BF41 BH6:BI6 BE6:BF6 BE51:BF51 BH51:BI51 BH61:BI61 BE61:BF61 BH66:BI66 BE66:BF66 BH71:BI71 BE71:BF71 BH76:BI76 BE76:BF76 BE81:BF81 BH81:BI81 BH86:BI86 BE86:BF86 BH91:BI91 BE91:BF91 BH56:BI56 BE56:BF56">
      <formula1>$C$1:$C$3</formula1>
    </dataValidation>
    <dataValidation type="list" allowBlank="1" showInputMessage="1" showErrorMessage="1" errorTitle="Wrong symbol" error="введите + или -" sqref="F7:F10 L7:L10 R7:R10 X7:X10 AD7:AD10 F12:F15 L12:L15 R12:R15 X12:X15 AD12:AD15 F17:F20 L17:L20 R17:R20 X17:X20 AD17:AD20 F22:F25 L22:L25 R22:R25 X22:X25 AD22:AD25 F27:F30 L27:L30 R27:R30 X27:X30 AD27:AD30 F32:F35 L32:L35 R32:R35 X32:X35 AD32:AD35 F37:F40 L37:L40 R37:R40 X37:X40 AD37:AD40 F42:F45 L42:L45 R42:R45 X42:X45 AD42:AD45 F47:F50 L47:L50 R47:R50 X47:X50 AD47:AD50 AJ7:AJ10 AP7:AP10 AV7:AV10 AJ12:AJ15 AP12:AP15 AV12:AV15 AJ17:AJ20 AP17:AP20 AV17:AV20 AJ22:AJ25 AP22:AP25 AV22:AV25 AJ27:AJ30 AP27:AP30 AV27:AV30 AJ32:AJ35 AP32:AP35 AV32:AV35 AJ37:AJ40 AP37:AP40 AV37:AV40 AJ42:AJ45 AP42:AP45 AV42:AV45 AJ47:AJ50 AP47:AP50 AV47:AV50 F52:F55 L52:L55 R52:R55 X52:X55 AD52:AD55 AJ52:AJ55 AP52:AP55 AV52:AV55 F57:F60 L57:L60 R57:R60 X57:X60 AD57:AD60 F62:F65 L62:L65 R62:R65 X62:X65 AD62:AD65 F67:F70 L67:L70 R67:R70 X67:X70 AD67:AD70 F72:F75 L72:L75 R72:R75 X72:X75 AD72:AD75">
      <formula1>"10,-10,0"</formula1>
    </dataValidation>
    <dataValidation type="list" allowBlank="1" showInputMessage="1" showErrorMessage="1" errorTitle="Wrong symbol" error="введите + или -" sqref="F77:F80 L77:L80 R77:R80 X77:X80 AD77:AD80 F82:F85 L82:L85 R82:R85 X82:X85 AD82:AD85 F87:F90 L87:L90 R87:R90 X87:X90 AD87:AD90 F92:F95 L92:L95 R92:R95 X92:X95 AD92:AD95 AJ57:AJ60 AP57:AP60 AV57:AV60 AJ62:AJ65 AP62:AP65 AV62:AV65 AJ67:AJ70 AP67:AP70 AV67:AV70 AJ72:AJ75 AP72:AP75 AV72:AV75 AJ77:AJ80 AP77:AP80 AV77:AV80 AJ82:AJ85 AP82:AP85 AV82:AV85 AJ87:AJ90 AP87:AP90 AV87:AV90 AJ92:AJ95 AP92:AP95 AV92:AV95 BB7:BB10 BH7:BH10 BB12:BB15 BH12:BH15 BB17:BB20 BH17:BH20 BB22:BB25 BH22:BH25 BB27:BB30 BH27:BH30 BB32:BB35 BH32:BH35 BB37:BB40 BH37:BH40 BB42:BB45 BH42:BH45 BB47:BB50 BH47:BH50 BB52:BB55 BH52:BH55 BB57:BB60 BH57:BH60 BB62:BB65 BH62:BH65 BB67:BB70 BH67:BH70 BB72:BB75 BH72:BH75 BB77:BB80 BH77:BH80 BB82:BB85 BH82:BH85 BB87:BB90 BH87:BH90 BB92:BB95 BH92:BH95">
      <formula1>"10,-10,0"</formula1>
    </dataValidation>
    <dataValidation type="list" allowBlank="1" showInputMessage="1" showErrorMessage="1" errorTitle="Wrong symbol" error="введите + или -" sqref="G7:G10 M7:M10 S7:S10 Y7:Y10 AE7:AE10 G12:G15 M12:M15 S12:S15 Y12:Y15 AE12:AE15 G17:G20 M17:M20 S17:S20 Y17:Y20 AE17:AE20 G22:G25 M22:M25 S22:S25 Y22:Y25 AE22:AE25 G27:G30 M27:M30 S27:S30 Y27:Y30 AE27:AE30 G32:G35 M32:M35 S32:S35 Y32:Y35 AE32:AE35 G37:G40 M37:M40 S37:S40 Y37:Y40 AE37:AE40 G42:G45 M42:M45 S42:S45 Y42:Y45 AE42:AE45 G47:G50 M47:M50 S47:S50 Y47:Y50 AE47:AE50 AK7:AK10 AQ7:AQ10 AW7:AW10 AK12:AK15 AQ12:AQ15 AW12:AW15 AK17:AK20 AQ17:AQ20 AW17:AW20 AK22:AK25 AQ22:AQ25 AW22:AW25 AK27:AK30 AQ27:AQ30 AW27:AW30 AK32:AK35 AQ32:AQ35 AW32:AW35 AK37:AK40 AQ37:AQ40 AW37:AW40 AK42:AK45 AQ42:AQ45 AW42:AW45 AK47:AK50 AQ47:AQ50 AW47:AW50 G52:G55 M52:M55 S52:S55 Y52:Y55 AE52:AE55 AK52:AK55 AQ52:AQ55 AW52:AW55 G57:G60 M57:M60 S57:S60 Y57:Y60 AE57:AE60 G62:G65 M62:M65 S62:S65 Y62:Y65 AE62:AE65 G67:G70 M67:M70 S67:S70 Y67:Y70 AE67:AE70 G72:G75 M72:M75 S72:S75 Y72:Y75 AE72:AE75">
      <formula1>"20,-20,0"</formula1>
    </dataValidation>
    <dataValidation type="list" allowBlank="1" showInputMessage="1" showErrorMessage="1" errorTitle="Wrong symbol" error="введите + или -" sqref="G77:G80 M77:M80 S77:S80 Y77:Y80 AE77:AE80 G82:G85 M82:M85 S82:S85 Y82:Y85 AE82:AE85 G87:G90 M87:M90 S87:S90 Y87:Y90 AE87:AE90 G92:G95 M92:M95 S92:S95 Y92:Y95 AE92:AE95 AK57:AK60 AQ57:AQ60 AW57:AW60 AK62:AK65 AQ62:AQ65 AW62:AW65 AK67:AK70 AQ67:AQ70 AW67:AW70 AK72:AK75 AQ72:AQ75 AW72:AW75 AK77:AK80 AQ77:AQ80 AW77:AW80 AK82:AK85 AQ82:AQ85 AW82:AW85 AK87:AK90 AQ87:AQ90 AW87:AW90 AK92:AK95 AQ92:AQ95 AW92:AW95 BC7:BC10 BI7:BI10 BC12:BC15 BI12:BI15 BC17:BC20 BI17:BI20 BC22:BC25 BI22:BI25 BC27:BC30 BI27:BI30 BC32:BC35 BI32:BI35 BC37:BC40 BI37:BI40 BC42:BC45 BI42:BI45 BC47:BC50 BI47:BI50 BC52:BC55 BI52:BI55 BC57:BC60 BI57:BI60 BC62:BC65 BI62:BI65 BC67:BC70 BI67:BI70 BC72:BC75 BI72:BI75 BC77:BC80 BI77:BI80 BC82:BC85 BI82:BI85 BC87:BC90 BI87:BI90 BC92:BC95 BI92:BI95">
      <formula1>"20,-20,0"</formula1>
    </dataValidation>
    <dataValidation type="list" allowBlank="1" showInputMessage="1" showErrorMessage="1" errorTitle="Wrong symbol" error="введите + или -" sqref="H7:H10 N7:N10 T7:T10 Z7:Z10 AF7:AF10 H12:H15 N12:N15 T12:T15 Z12:Z15 AF12:AF15 H17:H20 N17:N20 T17:T20 Z17:Z20 AF17:AF20 H22:H25 N22:N25 T22:T25 Z22:Z25 AF22:AF25 H27:H30 N27:N30 T27:T30 Z27:Z30 AF27:AF30 H32:H35 N32:N35 T32:T35 Z32:Z35 AF32:AF35 H37:H40 N37:N40 T37:T40 Z37:Z40 AF37:AF40 H42:H45 N42:N45 T42:T45 Z42:Z45 AF42:AF45 H47:H50 N47:N50 T47:T50 Z47:Z50 AF47:AF50 AL7:AL10 AR7:AR10 AX7:AX10 AL12:AL15 AR12:AR15 AX12:AX15 AL17:AL20 AR17:AR20 AX17:AX20 AL22:AL25 AR22:AR25 AX22:AX25 AL27:AL30 AR27:AR30 AX27:AX30 AL32:AL35 AR32:AR35 AX32:AX35 AL37:AL40 AR37:AR40 AX37:AX40 AL42:AL45 AR42:AR45 AX42:AX45 AL47:AL50 AR47:AR50 AX47:AX50 H52:H55 N52:N55 T52:T55 Z52:Z55 AF52:AF55 AL52:AL55 AR52:AR55 AX52:AX55 H57:H60 N57:N60 T57:T60 Z57:Z60 AF57:AF60 H62:H65 N62:N65 T62:T65 Z62:Z65 AF62:AF65 H67:H70 N67:N70 T67:T70 Z67:Z70 AF67:AF70 H72:H75 N72:N75 T72:T75 Z72:Z75 AF72:AF75">
      <formula1>"-30,0,30"</formula1>
    </dataValidation>
    <dataValidation type="list" allowBlank="1" showInputMessage="1" showErrorMessage="1" errorTitle="Wrong symbol" error="введите + или -" sqref="H77:H80 N77:N80 T77:T80 Z77:Z80 AF77:AF80 H82:H85 N82:N85 T82:T85 Z82:Z85 AF82:AF85 H87:H90 N87:N90 T87:T90 Z87:Z90 AF87:AF90 H92:H95 N92:N95 T92:T95 Z92:Z95 AF92:AF95 AL57:AL60 AR57:AR60 AX57:AX60 AL62:AL65 AR62:AR65 AX62:AX65 AL67:AL70 AR67:AR70 AX67:AX70 AL72:AL75 AR72:AR75 AX72:AX75 AL77:AL80 AR77:AR80 AX77:AX80 AL82:AL85 AR82:AR85 AX82:AX85 AL87:AL90 AR87:AR90 AX87:AX90 AL92:AL95 AR92:AR95 AX92:AX95 BD7:BD10 BJ7:BJ10 BD12:BD15 BJ12:BJ15 BD17:BD20 BJ17:BJ20 BD22:BD25 BJ22:BJ25 BD27:BD30 BJ27:BJ30 BD32:BD35 BJ32:BJ35 BD37:BD40 BJ37:BJ40 BD42:BD45 BJ42:BJ45 BD47:BD50 BJ47:BJ50 BD52:BD55 BJ52:BJ55 BD57:BD60 BJ57:BJ60 BD62:BD65 BJ62:BJ65 BD67:BD70 BJ67:BJ70 BD72:BD75 BJ72:BJ75 BD77:BD80 BJ77:BJ80 BD82:BD85 BJ82:BJ85 BD87:BD90 BJ87:BJ90 BD92:BD95 BJ92:BJ95">
      <formula1>"-30,0,30"</formula1>
    </dataValidation>
    <dataValidation type="list" allowBlank="1" showInputMessage="1" showErrorMessage="1" errorTitle="Wrong symbol" error="введите + или -" sqref="I7:I10 O7:O10 U7:U10 AA7:AA10 AG7:AG10 I12:I15 O12:O15 U12:U15 AA12:AA15 AG12:AG15 I17:I20 O17:O20 U17:U20 AA17:AA20 AG17:AG20 I22:I25 O22:O25 U22:U25 AA22:AA25 AG22:AG25 I27:I30 O27:O30 U27:U30 AA27:AA30 AG27:AG30 I32:I35 O32:O35 U32:U35 AA32:AA35 AG32:AG35 I37:I40 O37:O40 U37:U40 AA37:AA40 AG37:AG40 I42:I45 O42:O45 U42:U45 AA42:AA45 AG42:AG45 I47:I50 O47:O50 U47:U50 AA47:AA50 AG47:AG50 AM7:AM10 AS7:AS10 AY7:AY10 AM12:AM15 AS12:AS15 AY12:AY15 AM17:AM20 AS17:AS20 AY17:AY20 AM22:AM25 AS22:AS25 AY22:AY25 AM27:AM30 AS27:AS30 AY27:AY30 AM32:AM35 AS32:AS35 AY32:AY35 AM37:AM40 AS37:AS40 AY37:AY40 AM42:AM45 AS42:AS45 AY42:AY45 AM47:AM50 AS47:AS50 AY47:AY50 I52:I55 O52:O55 U52:U55 AA52:AA55 AG52:AG55 AM52:AM55 AS52:AS55 AY52:AY55 I57:I60 O57:O60 U57:U60 AA57:AA60 AG57:AG60 I62:I65 O62:O65 U62:U65 AA62:AA65 AG62:AG65 I67:I70 O67:O70 U67:U70 AA67:AA70 AG67:AG70 I72:I75 O72:O75 U72:U75 AA72:AA75 AG72:AG75">
      <formula1>"-40,0,40"</formula1>
    </dataValidation>
    <dataValidation type="list" allowBlank="1" showInputMessage="1" showErrorMessage="1" errorTitle="Wrong symbol" error="введите + или -" sqref="I77:I80 O77:O80 U77:U80 AA77:AA80 AG77:AG80 I82:I85 O82:O85 U82:U85 AA82:AA85 AG82:AG85 I87:I90 O87:O90 U87:U90 AA87:AA90 AG87:AG90 I92:I95 O92:O95 U92:U95 AA92:AA95 AG92:AG95 AM57:AM60 AS57:AS60 AY57:AY60 AM62:AM65 AS62:AS65 AY62:AY65 AM67:AM70 AS67:AS70 AY67:AY70 AM72:AM75 AS72:AS75 AY72:AY75 AM77:AM80 AS77:AS80 AY77:AY80 AM82:AM85 AS82:AS85 AY82:AY85 AM87:AM90 AS87:AS90 AY87:AY90 AM92:AM95 AS92:AS95 AY92:AY95 BE7:BE10 BK7:BK10 BE12:BE15 BK12:BK15 BE17:BE20 BK17:BK20 BE22:BE25 BK22:BK25 BE27:BE30 BK27:BK30 BE32:BE35 BK32:BK35 BE37:BE40 BK37:BK40 BE42:BE45 BK42:BK45 BE47:BE50 BK47:BK50 BE52:BE55 BK52:BK55 BE57:BE60 BK57:BK60 BE62:BE65 BK62:BK65 BE67:BE70 BK67:BK70 BE72:BE75 BK72:BK75 BE77:BE80 BK77:BK80 BE82:BE85 BK82:BK85 BE87:BE90 BK87:BK90 BE92:BE95 BK92:BK95">
      <formula1>"-40,0,40"</formula1>
    </dataValidation>
    <dataValidation type="list" allowBlank="1" showInputMessage="1" showErrorMessage="1" errorTitle="Wrong symbol" error="введите + или -" sqref="AH7:AH10 J7:J10 P7:P10 V7:V10 AB7:AB10 AH12:AH15 J12:J15 P12:P15 V12:V15 AB12:AB15 AH17:AH20 J17:J20 P17:P20 V17:V20 AB17:AB20 AH22:AH25 J22:J25 P22:P25 V22:V25 AB22:AB25 AH27:AH30 J27:J30 P27:P30 V27:V30 AB27:AB30 AH32:AH35 J32:J35 P32:P35 V32:V35 AB32:AB35 AH37:AH40 J37:J40 P37:P40 V37:V40 AB37:AB40 AH42:AH45 J42:J45 P42:P45 V42:V45 AB42:AB45 AH47:AH50 J47:J50 P47:P50 V47:V50 AB47:AB50 AZ7:AZ10 AN7:AN10 AT7:AT10 AZ12:AZ15 AN12:AN15 AT12:AT15 AZ17:AZ20 AN17:AN20 AT17:AT20 AZ22:AZ25 AN22:AN25 AT22:AT25 AZ27:AZ30 AN27:AN30 AT27:AT30 AZ32:AZ35 AN32:AN35 AT32:AT35 AZ37:AZ40 AN37:AN40 AT37:AT40 AZ42:AZ45 AN42:AN45 AT42:AT45 AZ47:AZ50 AN47:AN50 AT47:AT50 AH52:AH55 J52:J55 P52:P55 V52:V55 AB52:AB55 AZ52:AZ55 AN52:AN55 AT52:AT55 AH57:AH60 J57:J60 P57:P60 V57:V60 AB57:AB60 AH62:AH65 J62:J65 P62:P65 V62:V65 AB62:AB65 AH67:AH70 J67:J70 P67:P70 V67:V70 AB67:AB70 AH72:AH75 J72:J75 P72:P75 V72:V75 AB72:AB75">
      <formula1>"-50,0,50"</formula1>
    </dataValidation>
    <dataValidation type="list" allowBlank="1" showInputMessage="1" showErrorMessage="1" errorTitle="Wrong symbol" error="введите + или -" sqref="AH77:AH80 J77:J80 P77:P80 V77:V80 AB77:AB80 AH82:AH85 J82:J85 P82:P85 V82:V85 AB82:AB85 AH87:AH90 J87:J90 P87:P90 V87:V90 AB87:AB90 AH92:AH95 J92:J95 P92:P95 V92:V95 AB92:AB95 AZ57:AZ60 AN57:AN60 AT57:AT60 AZ62:AZ65 AN62:AN65 AT62:AT65 AZ67:AZ70 AN67:AN70 AT67:AT70 AZ72:AZ75 AN72:AN75 AT72:AT75 AZ77:AZ80 AN77:AN80 AT77:AT80 AZ82:AZ85 AN82:AN85 AT82:AT85 AZ87:AZ90 AN87:AN90 AT87:AT90 AZ92:AZ95 AN92:AN95 AT92:AT95 BL7:BL10 BF7:BF10 BL12:BL15 BF12:BF15 BL17:BL20 BF17:BF20 BL22:BL25 BF22:BF25 BL27:BL30 BF27:BF30 BL32:BL35 BF32:BF35 BL37:BL40 BF37:BF40 BL42:BL45 BF42:BF45 BL47:BL50 BF47:BF50 BL52:BL55 BF52:BF55 BL57:BL60 BF57:BF60 BL62:BL65 BF62:BF65 BL67:BL70 BF67:BF70 BL72:BL75 BF72:BF75 BL77:BL80 BF77:BF80 BL82:BL85 BF82:BF85 BL87:BL90 BF87:BF90 BL92:BL95 BF92:BF95">
      <formula1>"-50,0,50"</formula1>
    </dataValidation>
  </dataValidation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DK399"/>
  <sheetViews>
    <sheetView zoomScale="75" zoomScaleNormal="75" workbookViewId="0" topLeftCell="A1">
      <pane xSplit="4" ySplit="5" topLeftCell="O6" activePane="bottomRight" state="frozen"/>
      <selection pane="topLeft" activeCell="O6" sqref="O6"/>
      <selection pane="topRight" activeCell="O6" sqref="O6"/>
      <selection pane="bottomLeft" activeCell="O6" sqref="O6"/>
      <selection pane="bottomRight" activeCell="C20" sqref="C20"/>
    </sheetView>
  </sheetViews>
  <sheetFormatPr defaultColWidth="9.140625" defaultRowHeight="12.75"/>
  <cols>
    <col min="1" max="1" width="1.1484375" style="15" customWidth="1"/>
    <col min="2" max="2" width="5.7109375" style="15" customWidth="1"/>
    <col min="3" max="3" width="22.28125" style="17" customWidth="1"/>
    <col min="4" max="4" width="7.7109375" style="16" customWidth="1"/>
    <col min="5" max="5" width="1.1484375" style="15" customWidth="1"/>
    <col min="6" max="10" width="4.421875" style="14" customWidth="1"/>
    <col min="11" max="11" width="1.1484375" style="14" customWidth="1"/>
    <col min="12" max="16" width="4.421875" style="14" customWidth="1"/>
    <col min="17" max="17" width="1.1484375" style="14" customWidth="1"/>
    <col min="18" max="22" width="4.421875" style="14" customWidth="1"/>
    <col min="23" max="23" width="1.1484375" style="14" customWidth="1"/>
    <col min="24" max="28" width="4.421875" style="14" customWidth="1"/>
    <col min="29" max="29" width="1.1484375" style="14" customWidth="1"/>
    <col min="30" max="34" width="4.421875" style="14" customWidth="1"/>
    <col min="35" max="35" width="1.1484375" style="14" customWidth="1"/>
    <col min="36" max="40" width="4.421875" style="14" customWidth="1"/>
    <col min="41" max="41" width="1.1484375" style="14" customWidth="1"/>
    <col min="42" max="46" width="4.421875" style="14" customWidth="1"/>
    <col min="47" max="47" width="1.1484375" style="14" customWidth="1"/>
    <col min="48" max="52" width="4.421875" style="14" customWidth="1"/>
    <col min="53" max="53" width="1.1484375" style="14" customWidth="1"/>
    <col min="54" max="58" width="4.421875" style="14" customWidth="1"/>
    <col min="59" max="59" width="1.1484375" style="14" customWidth="1"/>
    <col min="60" max="64" width="4.421875" style="14" customWidth="1"/>
    <col min="65" max="65" width="1.1484375" style="14" customWidth="1"/>
    <col min="66" max="70" width="4.421875" style="14" customWidth="1"/>
    <col min="71" max="71" width="1.1484375" style="14" customWidth="1"/>
    <col min="72" max="76" width="4.421875" style="14" customWidth="1"/>
    <col min="77" max="77" width="1.1484375" style="14" customWidth="1"/>
    <col min="78" max="82" width="4.421875" style="14" customWidth="1"/>
    <col min="83" max="83" width="1.1484375" style="14" customWidth="1"/>
    <col min="84" max="88" width="4.421875" style="14" customWidth="1"/>
    <col min="89" max="89" width="1.1484375" style="14" customWidth="1"/>
    <col min="90" max="93" width="4.421875" style="14" hidden="1" customWidth="1"/>
    <col min="94" max="94" width="5.8515625" style="14" hidden="1" customWidth="1"/>
    <col min="95" max="95" width="1.1484375" style="14" hidden="1" customWidth="1"/>
    <col min="96" max="99" width="4.421875" style="14" hidden="1" customWidth="1"/>
    <col min="100" max="100" width="5.7109375" style="14" hidden="1" customWidth="1"/>
    <col min="101" max="101" width="1.1484375" style="14" hidden="1" customWidth="1"/>
    <col min="102" max="105" width="4.421875" style="14" hidden="1" customWidth="1"/>
    <col min="106" max="106" width="5.8515625" style="14" hidden="1" customWidth="1"/>
    <col min="107" max="107" width="1.1484375" style="14" hidden="1" customWidth="1"/>
    <col min="108" max="111" width="4.421875" style="14" hidden="1" customWidth="1"/>
    <col min="112" max="112" width="5.7109375" style="14" hidden="1" customWidth="1"/>
    <col min="113" max="113" width="0" style="15" hidden="1" customWidth="1"/>
    <col min="114" max="114" width="11.8515625" style="15" hidden="1" customWidth="1"/>
    <col min="115" max="115" width="8.8515625" style="15" hidden="1" customWidth="1"/>
    <col min="116" max="116" width="0" style="15" hidden="1" customWidth="1"/>
    <col min="117" max="16384" width="8.8515625" style="15" customWidth="1"/>
  </cols>
  <sheetData>
    <row r="1" spans="2:112" s="19" customFormat="1" ht="27.75" customHeight="1">
      <c r="B1" s="254" t="s">
        <v>11</v>
      </c>
      <c r="C1" s="254"/>
      <c r="D1" s="25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3:112" s="20" customFormat="1" ht="6" customHeight="1" thickBot="1">
      <c r="C2" s="255"/>
      <c r="D2" s="25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2:112" s="20" customFormat="1" ht="17.25">
      <c r="B3" s="256" t="s">
        <v>23</v>
      </c>
      <c r="C3" s="256"/>
      <c r="D3" s="256"/>
      <c r="F3" s="242" t="s">
        <v>12</v>
      </c>
      <c r="G3" s="243"/>
      <c r="H3" s="243"/>
      <c r="I3" s="243"/>
      <c r="J3" s="244"/>
      <c r="K3" s="42"/>
      <c r="L3" s="242" t="s">
        <v>13</v>
      </c>
      <c r="M3" s="243"/>
      <c r="N3" s="243"/>
      <c r="O3" s="243"/>
      <c r="P3" s="244"/>
      <c r="Q3" s="42"/>
      <c r="R3" s="242" t="s">
        <v>14</v>
      </c>
      <c r="S3" s="243"/>
      <c r="T3" s="243"/>
      <c r="U3" s="243"/>
      <c r="V3" s="244"/>
      <c r="W3" s="42"/>
      <c r="X3" s="242" t="s">
        <v>15</v>
      </c>
      <c r="Y3" s="243"/>
      <c r="Z3" s="243"/>
      <c r="AA3" s="243"/>
      <c r="AB3" s="244"/>
      <c r="AC3" s="42"/>
      <c r="AD3" s="242" t="s">
        <v>16</v>
      </c>
      <c r="AE3" s="243"/>
      <c r="AF3" s="243"/>
      <c r="AG3" s="243"/>
      <c r="AH3" s="244"/>
      <c r="AI3" s="42"/>
      <c r="AJ3" s="242" t="s">
        <v>17</v>
      </c>
      <c r="AK3" s="243"/>
      <c r="AL3" s="243"/>
      <c r="AM3" s="243"/>
      <c r="AN3" s="244"/>
      <c r="AO3" s="42"/>
      <c r="AP3" s="242" t="s">
        <v>18</v>
      </c>
      <c r="AQ3" s="243"/>
      <c r="AR3" s="243"/>
      <c r="AS3" s="243"/>
      <c r="AT3" s="244"/>
      <c r="AU3" s="42"/>
      <c r="AV3" s="242" t="s">
        <v>19</v>
      </c>
      <c r="AW3" s="243"/>
      <c r="AX3" s="243"/>
      <c r="AY3" s="243"/>
      <c r="AZ3" s="244"/>
      <c r="BA3" s="42"/>
      <c r="BB3" s="242" t="s">
        <v>20</v>
      </c>
      <c r="BC3" s="243"/>
      <c r="BD3" s="243"/>
      <c r="BE3" s="243"/>
      <c r="BF3" s="244"/>
      <c r="BG3" s="42"/>
      <c r="BH3" s="242" t="s">
        <v>21</v>
      </c>
      <c r="BI3" s="243"/>
      <c r="BJ3" s="243"/>
      <c r="BK3" s="243"/>
      <c r="BL3" s="244"/>
      <c r="BM3" s="42"/>
      <c r="BN3" s="242" t="s">
        <v>28</v>
      </c>
      <c r="BO3" s="243"/>
      <c r="BP3" s="243"/>
      <c r="BQ3" s="243"/>
      <c r="BR3" s="244"/>
      <c r="BS3" s="42"/>
      <c r="BT3" s="242" t="s">
        <v>22</v>
      </c>
      <c r="BU3" s="243"/>
      <c r="BV3" s="243"/>
      <c r="BW3" s="243"/>
      <c r="BX3" s="244"/>
      <c r="BY3" s="42"/>
      <c r="BZ3" s="242" t="s">
        <v>29</v>
      </c>
      <c r="CA3" s="243"/>
      <c r="CB3" s="243"/>
      <c r="CC3" s="243"/>
      <c r="CD3" s="244"/>
      <c r="CE3" s="42"/>
      <c r="CF3" s="242" t="s">
        <v>30</v>
      </c>
      <c r="CG3" s="243"/>
      <c r="CH3" s="243"/>
      <c r="CI3" s="243"/>
      <c r="CJ3" s="244"/>
      <c r="CK3" s="42"/>
      <c r="CL3" s="257" t="s">
        <v>28</v>
      </c>
      <c r="CM3" s="258"/>
      <c r="CN3" s="258"/>
      <c r="CO3" s="258"/>
      <c r="CP3" s="259"/>
      <c r="CQ3" s="42"/>
      <c r="CR3" s="257" t="s">
        <v>22</v>
      </c>
      <c r="CS3" s="258"/>
      <c r="CT3" s="258"/>
      <c r="CU3" s="258"/>
      <c r="CV3" s="259"/>
      <c r="CW3" s="42"/>
      <c r="CX3" s="257" t="s">
        <v>29</v>
      </c>
      <c r="CY3" s="258"/>
      <c r="CZ3" s="258"/>
      <c r="DA3" s="258"/>
      <c r="DB3" s="259"/>
      <c r="DC3" s="42"/>
      <c r="DD3" s="257" t="s">
        <v>30</v>
      </c>
      <c r="DE3" s="258"/>
      <c r="DF3" s="258"/>
      <c r="DG3" s="258"/>
      <c r="DH3" s="259"/>
    </row>
    <row r="4" spans="3:112" s="20" customFormat="1" ht="6" customHeight="1" thickBot="1">
      <c r="C4" s="21"/>
      <c r="D4" s="22"/>
      <c r="F4" s="245"/>
      <c r="G4" s="246"/>
      <c r="H4" s="246"/>
      <c r="I4" s="246"/>
      <c r="J4" s="247"/>
      <c r="K4" s="42"/>
      <c r="L4" s="245"/>
      <c r="M4" s="246"/>
      <c r="N4" s="246"/>
      <c r="O4" s="246"/>
      <c r="P4" s="247"/>
      <c r="Q4" s="42"/>
      <c r="R4" s="245"/>
      <c r="S4" s="246"/>
      <c r="T4" s="246"/>
      <c r="U4" s="246"/>
      <c r="V4" s="247"/>
      <c r="W4" s="42"/>
      <c r="X4" s="245"/>
      <c r="Y4" s="246"/>
      <c r="Z4" s="246"/>
      <c r="AA4" s="246"/>
      <c r="AB4" s="247"/>
      <c r="AC4" s="42"/>
      <c r="AD4" s="245"/>
      <c r="AE4" s="246"/>
      <c r="AF4" s="246"/>
      <c r="AG4" s="246"/>
      <c r="AH4" s="247"/>
      <c r="AI4" s="42"/>
      <c r="AJ4" s="245"/>
      <c r="AK4" s="246"/>
      <c r="AL4" s="246"/>
      <c r="AM4" s="246"/>
      <c r="AN4" s="247"/>
      <c r="AO4" s="42"/>
      <c r="AP4" s="245"/>
      <c r="AQ4" s="246"/>
      <c r="AR4" s="246"/>
      <c r="AS4" s="246"/>
      <c r="AT4" s="247"/>
      <c r="AU4" s="42"/>
      <c r="AV4" s="245"/>
      <c r="AW4" s="246"/>
      <c r="AX4" s="246"/>
      <c r="AY4" s="246"/>
      <c r="AZ4" s="247"/>
      <c r="BA4" s="42"/>
      <c r="BB4" s="245"/>
      <c r="BC4" s="246"/>
      <c r="BD4" s="246"/>
      <c r="BE4" s="246"/>
      <c r="BF4" s="247"/>
      <c r="BG4" s="42"/>
      <c r="BH4" s="245"/>
      <c r="BI4" s="246"/>
      <c r="BJ4" s="246"/>
      <c r="BK4" s="246"/>
      <c r="BL4" s="247"/>
      <c r="BM4" s="42"/>
      <c r="BN4" s="245"/>
      <c r="BO4" s="246"/>
      <c r="BP4" s="246"/>
      <c r="BQ4" s="246"/>
      <c r="BR4" s="247"/>
      <c r="BS4" s="42"/>
      <c r="BT4" s="245"/>
      <c r="BU4" s="246"/>
      <c r="BV4" s="246"/>
      <c r="BW4" s="246"/>
      <c r="BX4" s="247"/>
      <c r="BY4" s="42"/>
      <c r="BZ4" s="245"/>
      <c r="CA4" s="246"/>
      <c r="CB4" s="246"/>
      <c r="CC4" s="246"/>
      <c r="CD4" s="247"/>
      <c r="CE4" s="42"/>
      <c r="CF4" s="245"/>
      <c r="CG4" s="246"/>
      <c r="CH4" s="246"/>
      <c r="CI4" s="246"/>
      <c r="CJ4" s="247"/>
      <c r="CK4" s="42"/>
      <c r="CL4" s="260"/>
      <c r="CM4" s="261"/>
      <c r="CN4" s="261"/>
      <c r="CO4" s="261"/>
      <c r="CP4" s="262"/>
      <c r="CQ4" s="42"/>
      <c r="CR4" s="260"/>
      <c r="CS4" s="261"/>
      <c r="CT4" s="261"/>
      <c r="CU4" s="261"/>
      <c r="CV4" s="262"/>
      <c r="CW4" s="42"/>
      <c r="CX4" s="260"/>
      <c r="CY4" s="261"/>
      <c r="CZ4" s="261"/>
      <c r="DA4" s="261"/>
      <c r="DB4" s="262"/>
      <c r="DC4" s="42"/>
      <c r="DD4" s="260"/>
      <c r="DE4" s="261"/>
      <c r="DF4" s="261"/>
      <c r="DG4" s="261"/>
      <c r="DH4" s="262"/>
    </row>
    <row r="5" spans="2:112" s="18" customFormat="1" ht="18" thickBot="1">
      <c r="B5" s="47" t="s">
        <v>2</v>
      </c>
      <c r="C5" s="48" t="s">
        <v>8</v>
      </c>
      <c r="D5" s="41" t="s">
        <v>9</v>
      </c>
      <c r="F5" s="248"/>
      <c r="G5" s="249"/>
      <c r="H5" s="249"/>
      <c r="I5" s="249"/>
      <c r="J5" s="250"/>
      <c r="K5" s="43"/>
      <c r="L5" s="248"/>
      <c r="M5" s="249"/>
      <c r="N5" s="249"/>
      <c r="O5" s="249"/>
      <c r="P5" s="250"/>
      <c r="Q5" s="43"/>
      <c r="R5" s="248"/>
      <c r="S5" s="249"/>
      <c r="T5" s="249"/>
      <c r="U5" s="249"/>
      <c r="V5" s="250"/>
      <c r="W5" s="43"/>
      <c r="X5" s="248"/>
      <c r="Y5" s="249"/>
      <c r="Z5" s="249"/>
      <c r="AA5" s="249"/>
      <c r="AB5" s="250"/>
      <c r="AC5" s="43"/>
      <c r="AD5" s="248"/>
      <c r="AE5" s="249"/>
      <c r="AF5" s="249"/>
      <c r="AG5" s="249"/>
      <c r="AH5" s="250"/>
      <c r="AI5" s="43"/>
      <c r="AJ5" s="248"/>
      <c r="AK5" s="249"/>
      <c r="AL5" s="249"/>
      <c r="AM5" s="249"/>
      <c r="AN5" s="250"/>
      <c r="AO5" s="43"/>
      <c r="AP5" s="248"/>
      <c r="AQ5" s="249"/>
      <c r="AR5" s="249"/>
      <c r="AS5" s="249"/>
      <c r="AT5" s="250"/>
      <c r="AU5" s="43"/>
      <c r="AV5" s="248"/>
      <c r="AW5" s="249"/>
      <c r="AX5" s="249"/>
      <c r="AY5" s="249"/>
      <c r="AZ5" s="250"/>
      <c r="BA5" s="43"/>
      <c r="BB5" s="248"/>
      <c r="BC5" s="249"/>
      <c r="BD5" s="249"/>
      <c r="BE5" s="249"/>
      <c r="BF5" s="250"/>
      <c r="BG5" s="43"/>
      <c r="BH5" s="248"/>
      <c r="BI5" s="249"/>
      <c r="BJ5" s="249"/>
      <c r="BK5" s="249"/>
      <c r="BL5" s="250"/>
      <c r="BM5" s="43"/>
      <c r="BN5" s="248"/>
      <c r="BO5" s="249"/>
      <c r="BP5" s="249"/>
      <c r="BQ5" s="249"/>
      <c r="BR5" s="250"/>
      <c r="BS5" s="43"/>
      <c r="BT5" s="248"/>
      <c r="BU5" s="249"/>
      <c r="BV5" s="249"/>
      <c r="BW5" s="249"/>
      <c r="BX5" s="250"/>
      <c r="BY5" s="43"/>
      <c r="BZ5" s="248"/>
      <c r="CA5" s="249"/>
      <c r="CB5" s="249"/>
      <c r="CC5" s="249"/>
      <c r="CD5" s="250"/>
      <c r="CE5" s="43"/>
      <c r="CF5" s="248"/>
      <c r="CG5" s="249"/>
      <c r="CH5" s="249"/>
      <c r="CI5" s="249"/>
      <c r="CJ5" s="250"/>
      <c r="CK5" s="43"/>
      <c r="CL5" s="263"/>
      <c r="CM5" s="264"/>
      <c r="CN5" s="264"/>
      <c r="CO5" s="264"/>
      <c r="CP5" s="234"/>
      <c r="CQ5" s="43"/>
      <c r="CR5" s="263"/>
      <c r="CS5" s="264"/>
      <c r="CT5" s="264"/>
      <c r="CU5" s="264"/>
      <c r="CV5" s="234"/>
      <c r="CW5" s="43"/>
      <c r="CX5" s="263"/>
      <c r="CY5" s="264"/>
      <c r="CZ5" s="264"/>
      <c r="DA5" s="264"/>
      <c r="DB5" s="234"/>
      <c r="DC5" s="43"/>
      <c r="DD5" s="263"/>
      <c r="DE5" s="264"/>
      <c r="DF5" s="264"/>
      <c r="DG5" s="264"/>
      <c r="DH5" s="234"/>
    </row>
    <row r="6" spans="2:112" s="18" customFormat="1" ht="6" customHeight="1" thickBot="1">
      <c r="B6" s="23"/>
      <c r="C6" s="12"/>
      <c r="D6" s="1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</row>
    <row r="7" spans="2:115" s="18" customFormat="1" ht="17.25">
      <c r="B7" s="251">
        <v>10</v>
      </c>
      <c r="C7" s="104" t="str">
        <f>Players!C33</f>
        <v>Львович</v>
      </c>
      <c r="D7" s="37">
        <f>SUM(F7:DH7)</f>
        <v>460</v>
      </c>
      <c r="F7" s="28">
        <v>0</v>
      </c>
      <c r="G7" s="29">
        <v>0</v>
      </c>
      <c r="H7" s="29">
        <v>30</v>
      </c>
      <c r="I7" s="29">
        <v>0</v>
      </c>
      <c r="J7" s="30">
        <v>0</v>
      </c>
      <c r="K7" s="23"/>
      <c r="L7" s="28">
        <v>10</v>
      </c>
      <c r="M7" s="29">
        <v>20</v>
      </c>
      <c r="N7" s="29">
        <v>30</v>
      </c>
      <c r="O7" s="29">
        <v>0</v>
      </c>
      <c r="P7" s="30">
        <v>0</v>
      </c>
      <c r="Q7" s="23"/>
      <c r="R7" s="28">
        <v>10</v>
      </c>
      <c r="S7" s="29">
        <v>0</v>
      </c>
      <c r="T7" s="29">
        <v>0</v>
      </c>
      <c r="U7" s="29">
        <v>0</v>
      </c>
      <c r="V7" s="30">
        <v>0</v>
      </c>
      <c r="W7" s="23"/>
      <c r="X7" s="28">
        <v>0</v>
      </c>
      <c r="Y7" s="29">
        <v>0</v>
      </c>
      <c r="Z7" s="29">
        <v>0</v>
      </c>
      <c r="AA7" s="29">
        <v>0</v>
      </c>
      <c r="AB7" s="30">
        <v>0</v>
      </c>
      <c r="AC7" s="23"/>
      <c r="AD7" s="28">
        <v>10</v>
      </c>
      <c r="AE7" s="29">
        <v>20</v>
      </c>
      <c r="AF7" s="29">
        <v>0</v>
      </c>
      <c r="AG7" s="29">
        <v>40</v>
      </c>
      <c r="AH7" s="30">
        <v>0</v>
      </c>
      <c r="AI7" s="23"/>
      <c r="AJ7" s="28">
        <v>0</v>
      </c>
      <c r="AK7" s="29">
        <v>20</v>
      </c>
      <c r="AL7" s="29">
        <v>0</v>
      </c>
      <c r="AM7" s="29">
        <v>0</v>
      </c>
      <c r="AN7" s="30">
        <v>0</v>
      </c>
      <c r="AO7" s="23"/>
      <c r="AP7" s="28">
        <v>10</v>
      </c>
      <c r="AQ7" s="29">
        <v>0</v>
      </c>
      <c r="AR7" s="29">
        <v>0</v>
      </c>
      <c r="AS7" s="29">
        <v>0</v>
      </c>
      <c r="AT7" s="30">
        <v>0</v>
      </c>
      <c r="AU7" s="23"/>
      <c r="AV7" s="28">
        <v>10</v>
      </c>
      <c r="AW7" s="29">
        <v>-20</v>
      </c>
      <c r="AX7" s="29">
        <v>0</v>
      </c>
      <c r="AY7" s="29">
        <v>40</v>
      </c>
      <c r="AZ7" s="30">
        <v>0</v>
      </c>
      <c r="BA7" s="23"/>
      <c r="BB7" s="28">
        <v>0</v>
      </c>
      <c r="BC7" s="29">
        <v>0</v>
      </c>
      <c r="BD7" s="29">
        <v>0</v>
      </c>
      <c r="BE7" s="29">
        <v>0</v>
      </c>
      <c r="BF7" s="30">
        <v>50</v>
      </c>
      <c r="BG7" s="23"/>
      <c r="BH7" s="28">
        <v>10</v>
      </c>
      <c r="BI7" s="29">
        <v>20</v>
      </c>
      <c r="BJ7" s="29">
        <v>0</v>
      </c>
      <c r="BK7" s="29">
        <v>0</v>
      </c>
      <c r="BL7" s="30">
        <v>0</v>
      </c>
      <c r="BM7" s="23"/>
      <c r="BN7" s="28">
        <v>10</v>
      </c>
      <c r="BO7" s="29">
        <v>20</v>
      </c>
      <c r="BP7" s="29">
        <v>0</v>
      </c>
      <c r="BQ7" s="29">
        <v>0</v>
      </c>
      <c r="BR7" s="30">
        <v>0</v>
      </c>
      <c r="BS7" s="23"/>
      <c r="BT7" s="28">
        <v>10</v>
      </c>
      <c r="BU7" s="29">
        <v>-20</v>
      </c>
      <c r="BV7" s="29">
        <v>30</v>
      </c>
      <c r="BW7" s="29">
        <v>0</v>
      </c>
      <c r="BX7" s="30">
        <v>0</v>
      </c>
      <c r="BY7" s="23"/>
      <c r="BZ7" s="28">
        <v>10</v>
      </c>
      <c r="CA7" s="29">
        <v>20</v>
      </c>
      <c r="CB7" s="29">
        <v>0</v>
      </c>
      <c r="CC7" s="29">
        <v>-40</v>
      </c>
      <c r="CD7" s="30">
        <v>50</v>
      </c>
      <c r="CE7" s="23"/>
      <c r="CF7" s="28">
        <v>10</v>
      </c>
      <c r="CG7" s="29">
        <v>20</v>
      </c>
      <c r="CH7" s="29">
        <v>30</v>
      </c>
      <c r="CI7" s="29">
        <v>0</v>
      </c>
      <c r="CJ7" s="30">
        <v>0</v>
      </c>
      <c r="CK7" s="23"/>
      <c r="CL7" s="49">
        <v>0</v>
      </c>
      <c r="CM7" s="50">
        <v>0</v>
      </c>
      <c r="CN7" s="50">
        <v>0</v>
      </c>
      <c r="CO7" s="50">
        <v>0</v>
      </c>
      <c r="CP7" s="51">
        <v>0</v>
      </c>
      <c r="CQ7" s="23"/>
      <c r="CR7" s="49">
        <v>0</v>
      </c>
      <c r="CS7" s="50">
        <v>0</v>
      </c>
      <c r="CT7" s="50">
        <v>0</v>
      </c>
      <c r="CU7" s="50">
        <v>0</v>
      </c>
      <c r="CV7" s="51">
        <v>0</v>
      </c>
      <c r="CW7" s="23"/>
      <c r="CX7" s="49">
        <v>0</v>
      </c>
      <c r="CY7" s="50">
        <v>0</v>
      </c>
      <c r="CZ7" s="50">
        <v>0</v>
      </c>
      <c r="DA7" s="50">
        <v>0</v>
      </c>
      <c r="DB7" s="51">
        <v>0</v>
      </c>
      <c r="DC7" s="23"/>
      <c r="DD7" s="49">
        <v>0</v>
      </c>
      <c r="DE7" s="50">
        <v>0</v>
      </c>
      <c r="DF7" s="50">
        <v>0</v>
      </c>
      <c r="DG7" s="50">
        <v>0</v>
      </c>
      <c r="DH7" s="51">
        <v>0</v>
      </c>
      <c r="DJ7" s="18">
        <f>RANK(D7,$D$7:$D$9,0)</f>
        <v>1</v>
      </c>
      <c r="DK7" s="18" t="str">
        <f>C7</f>
        <v>Львович</v>
      </c>
    </row>
    <row r="8" spans="2:115" s="18" customFormat="1" ht="17.25">
      <c r="B8" s="252"/>
      <c r="C8" s="105" t="str">
        <f>Players!C38</f>
        <v>Юшин</v>
      </c>
      <c r="D8" s="26">
        <f>SUM(F8:DH8)</f>
        <v>230</v>
      </c>
      <c r="F8" s="31">
        <v>10</v>
      </c>
      <c r="G8" s="32">
        <v>20</v>
      </c>
      <c r="H8" s="32">
        <v>0</v>
      </c>
      <c r="I8" s="32">
        <v>0</v>
      </c>
      <c r="J8" s="33">
        <v>0</v>
      </c>
      <c r="K8" s="23"/>
      <c r="L8" s="31">
        <v>0</v>
      </c>
      <c r="M8" s="32">
        <v>0</v>
      </c>
      <c r="N8" s="32">
        <v>0</v>
      </c>
      <c r="O8" s="32">
        <v>40</v>
      </c>
      <c r="P8" s="33">
        <v>0</v>
      </c>
      <c r="Q8" s="23"/>
      <c r="R8" s="31">
        <v>0</v>
      </c>
      <c r="S8" s="32">
        <v>20</v>
      </c>
      <c r="T8" s="32">
        <v>0</v>
      </c>
      <c r="U8" s="32">
        <v>0</v>
      </c>
      <c r="V8" s="33">
        <v>0</v>
      </c>
      <c r="W8" s="23"/>
      <c r="X8" s="31">
        <v>10</v>
      </c>
      <c r="Y8" s="32">
        <v>20</v>
      </c>
      <c r="Z8" s="32">
        <v>0</v>
      </c>
      <c r="AA8" s="32">
        <v>0</v>
      </c>
      <c r="AB8" s="33">
        <v>0</v>
      </c>
      <c r="AC8" s="23"/>
      <c r="AD8" s="31">
        <v>0</v>
      </c>
      <c r="AE8" s="32">
        <v>0</v>
      </c>
      <c r="AF8" s="32">
        <v>30</v>
      </c>
      <c r="AG8" s="32">
        <v>0</v>
      </c>
      <c r="AH8" s="33">
        <v>0</v>
      </c>
      <c r="AI8" s="23"/>
      <c r="AJ8" s="31">
        <v>10</v>
      </c>
      <c r="AK8" s="32">
        <v>0</v>
      </c>
      <c r="AL8" s="32">
        <v>0</v>
      </c>
      <c r="AM8" s="32">
        <v>0</v>
      </c>
      <c r="AN8" s="33">
        <v>0</v>
      </c>
      <c r="AO8" s="23"/>
      <c r="AP8" s="31">
        <v>0</v>
      </c>
      <c r="AQ8" s="32">
        <v>0</v>
      </c>
      <c r="AR8" s="32">
        <v>0</v>
      </c>
      <c r="AS8" s="32">
        <v>0</v>
      </c>
      <c r="AT8" s="33">
        <v>0</v>
      </c>
      <c r="AU8" s="23"/>
      <c r="AV8" s="31">
        <v>0</v>
      </c>
      <c r="AW8" s="32">
        <v>20</v>
      </c>
      <c r="AX8" s="32">
        <v>0</v>
      </c>
      <c r="AY8" s="32">
        <v>0</v>
      </c>
      <c r="AZ8" s="33">
        <v>0</v>
      </c>
      <c r="BA8" s="23"/>
      <c r="BB8" s="31">
        <v>-10</v>
      </c>
      <c r="BC8" s="32">
        <v>0</v>
      </c>
      <c r="BD8" s="32">
        <v>0</v>
      </c>
      <c r="BE8" s="32">
        <v>0</v>
      </c>
      <c r="BF8" s="33">
        <v>0</v>
      </c>
      <c r="BG8" s="23"/>
      <c r="BH8" s="31">
        <v>0</v>
      </c>
      <c r="BI8" s="32">
        <v>0</v>
      </c>
      <c r="BJ8" s="32">
        <v>0</v>
      </c>
      <c r="BK8" s="32">
        <v>0</v>
      </c>
      <c r="BL8" s="33">
        <v>50</v>
      </c>
      <c r="BM8" s="23"/>
      <c r="BN8" s="31">
        <v>0</v>
      </c>
      <c r="BO8" s="32">
        <v>-20</v>
      </c>
      <c r="BP8" s="32">
        <v>0</v>
      </c>
      <c r="BQ8" s="32">
        <v>0</v>
      </c>
      <c r="BR8" s="33">
        <v>0</v>
      </c>
      <c r="BS8" s="23"/>
      <c r="BT8" s="31">
        <v>0</v>
      </c>
      <c r="BU8" s="32">
        <v>0</v>
      </c>
      <c r="BV8" s="32">
        <v>0</v>
      </c>
      <c r="BW8" s="32">
        <v>0</v>
      </c>
      <c r="BX8" s="33">
        <v>0</v>
      </c>
      <c r="BY8" s="23"/>
      <c r="BZ8" s="31">
        <v>0</v>
      </c>
      <c r="CA8" s="32">
        <v>0</v>
      </c>
      <c r="CB8" s="32">
        <v>30</v>
      </c>
      <c r="CC8" s="32">
        <v>0</v>
      </c>
      <c r="CD8" s="33">
        <v>0</v>
      </c>
      <c r="CE8" s="23"/>
      <c r="CF8" s="31">
        <v>0</v>
      </c>
      <c r="CG8" s="32">
        <v>0</v>
      </c>
      <c r="CH8" s="32">
        <v>0</v>
      </c>
      <c r="CI8" s="32">
        <v>0</v>
      </c>
      <c r="CJ8" s="33">
        <v>0</v>
      </c>
      <c r="CK8" s="23"/>
      <c r="CL8" s="52">
        <v>0</v>
      </c>
      <c r="CM8" s="53">
        <v>0</v>
      </c>
      <c r="CN8" s="53">
        <v>0</v>
      </c>
      <c r="CO8" s="53">
        <v>0</v>
      </c>
      <c r="CP8" s="54">
        <v>0</v>
      </c>
      <c r="CQ8" s="23"/>
      <c r="CR8" s="52">
        <v>0</v>
      </c>
      <c r="CS8" s="53">
        <v>0</v>
      </c>
      <c r="CT8" s="53">
        <v>0</v>
      </c>
      <c r="CU8" s="53">
        <v>0</v>
      </c>
      <c r="CV8" s="54">
        <v>0</v>
      </c>
      <c r="CW8" s="23"/>
      <c r="CX8" s="52">
        <v>0</v>
      </c>
      <c r="CY8" s="53">
        <v>0</v>
      </c>
      <c r="CZ8" s="53">
        <v>0</v>
      </c>
      <c r="DA8" s="53">
        <v>0</v>
      </c>
      <c r="DB8" s="54">
        <v>0</v>
      </c>
      <c r="DC8" s="23"/>
      <c r="DD8" s="52">
        <v>0</v>
      </c>
      <c r="DE8" s="53">
        <v>0</v>
      </c>
      <c r="DF8" s="53">
        <v>0</v>
      </c>
      <c r="DG8" s="53">
        <v>0</v>
      </c>
      <c r="DH8" s="54">
        <v>0</v>
      </c>
      <c r="DJ8" s="18">
        <f>RANK(D8,$D$7:$D$9,0)</f>
        <v>2</v>
      </c>
      <c r="DK8" s="18" t="str">
        <f aca="true" t="shared" si="0" ref="DK8:DK17">C8</f>
        <v>Юшин</v>
      </c>
    </row>
    <row r="9" spans="2:115" s="18" customFormat="1" ht="18" thickBot="1">
      <c r="B9" s="253"/>
      <c r="C9" s="106" t="str">
        <f>Players!C41</f>
        <v>Вайсман</v>
      </c>
      <c r="D9" s="27">
        <f>SUM(F9:DH9)</f>
        <v>90</v>
      </c>
      <c r="F9" s="34">
        <v>0</v>
      </c>
      <c r="G9" s="35">
        <v>0</v>
      </c>
      <c r="H9" s="35">
        <v>0</v>
      </c>
      <c r="I9" s="35">
        <v>-40</v>
      </c>
      <c r="J9" s="36">
        <v>0</v>
      </c>
      <c r="K9" s="23"/>
      <c r="L9" s="34">
        <v>0</v>
      </c>
      <c r="M9" s="35">
        <v>0</v>
      </c>
      <c r="N9" s="35">
        <v>0</v>
      </c>
      <c r="O9" s="35">
        <v>0</v>
      </c>
      <c r="P9" s="36">
        <v>0</v>
      </c>
      <c r="Q9" s="23"/>
      <c r="R9" s="34">
        <v>0</v>
      </c>
      <c r="S9" s="35">
        <v>0</v>
      </c>
      <c r="T9" s="35">
        <v>0</v>
      </c>
      <c r="U9" s="35">
        <v>0</v>
      </c>
      <c r="V9" s="36">
        <v>0</v>
      </c>
      <c r="W9" s="23"/>
      <c r="X9" s="34">
        <v>0</v>
      </c>
      <c r="Y9" s="35">
        <v>0</v>
      </c>
      <c r="Z9" s="35">
        <v>0</v>
      </c>
      <c r="AA9" s="35">
        <v>0</v>
      </c>
      <c r="AB9" s="36">
        <v>0</v>
      </c>
      <c r="AC9" s="23"/>
      <c r="AD9" s="34">
        <v>0</v>
      </c>
      <c r="AE9" s="35">
        <v>0</v>
      </c>
      <c r="AF9" s="35">
        <v>0</v>
      </c>
      <c r="AG9" s="35">
        <v>0</v>
      </c>
      <c r="AH9" s="36">
        <v>0</v>
      </c>
      <c r="AI9" s="23"/>
      <c r="AJ9" s="34">
        <v>0</v>
      </c>
      <c r="AK9" s="35">
        <v>0</v>
      </c>
      <c r="AL9" s="35">
        <v>0</v>
      </c>
      <c r="AM9" s="35">
        <v>0</v>
      </c>
      <c r="AN9" s="36">
        <v>0</v>
      </c>
      <c r="AO9" s="23"/>
      <c r="AP9" s="34">
        <v>0</v>
      </c>
      <c r="AQ9" s="35">
        <v>0</v>
      </c>
      <c r="AR9" s="35">
        <v>0</v>
      </c>
      <c r="AS9" s="35">
        <v>0</v>
      </c>
      <c r="AT9" s="36">
        <v>0</v>
      </c>
      <c r="AU9" s="23"/>
      <c r="AV9" s="34">
        <v>0</v>
      </c>
      <c r="AW9" s="35">
        <v>0</v>
      </c>
      <c r="AX9" s="35">
        <v>0</v>
      </c>
      <c r="AY9" s="35">
        <v>0</v>
      </c>
      <c r="AZ9" s="36">
        <v>0</v>
      </c>
      <c r="BA9" s="23"/>
      <c r="BB9" s="34">
        <v>10</v>
      </c>
      <c r="BC9" s="35">
        <v>0</v>
      </c>
      <c r="BD9" s="35">
        <v>0</v>
      </c>
      <c r="BE9" s="35">
        <v>0</v>
      </c>
      <c r="BF9" s="36">
        <v>0</v>
      </c>
      <c r="BG9" s="23"/>
      <c r="BH9" s="34">
        <v>0</v>
      </c>
      <c r="BI9" s="35">
        <v>0</v>
      </c>
      <c r="BJ9" s="35">
        <v>30</v>
      </c>
      <c r="BK9" s="35">
        <v>0</v>
      </c>
      <c r="BL9" s="36">
        <v>0</v>
      </c>
      <c r="BM9" s="23"/>
      <c r="BN9" s="34">
        <v>0</v>
      </c>
      <c r="BO9" s="35">
        <v>0</v>
      </c>
      <c r="BP9" s="35">
        <v>0</v>
      </c>
      <c r="BQ9" s="35">
        <v>0</v>
      </c>
      <c r="BR9" s="36">
        <v>0</v>
      </c>
      <c r="BS9" s="23"/>
      <c r="BT9" s="34">
        <v>0</v>
      </c>
      <c r="BU9" s="35">
        <v>0</v>
      </c>
      <c r="BV9" s="35">
        <v>0</v>
      </c>
      <c r="BW9" s="35">
        <v>0</v>
      </c>
      <c r="BX9" s="36">
        <v>50</v>
      </c>
      <c r="BY9" s="23"/>
      <c r="BZ9" s="34">
        <v>0</v>
      </c>
      <c r="CA9" s="35">
        <v>0</v>
      </c>
      <c r="CB9" s="35">
        <v>0</v>
      </c>
      <c r="CC9" s="35">
        <v>0</v>
      </c>
      <c r="CD9" s="36">
        <v>0</v>
      </c>
      <c r="CE9" s="23"/>
      <c r="CF9" s="34">
        <v>0</v>
      </c>
      <c r="CG9" s="35">
        <v>0</v>
      </c>
      <c r="CH9" s="35">
        <v>0</v>
      </c>
      <c r="CI9" s="35">
        <v>40</v>
      </c>
      <c r="CJ9" s="36">
        <v>0</v>
      </c>
      <c r="CK9" s="23"/>
      <c r="CL9" s="55">
        <v>0</v>
      </c>
      <c r="CM9" s="56">
        <v>0</v>
      </c>
      <c r="CN9" s="56">
        <v>0</v>
      </c>
      <c r="CO9" s="56">
        <v>0</v>
      </c>
      <c r="CP9" s="57">
        <v>0</v>
      </c>
      <c r="CQ9" s="23"/>
      <c r="CR9" s="55">
        <v>0</v>
      </c>
      <c r="CS9" s="56">
        <v>0</v>
      </c>
      <c r="CT9" s="56">
        <v>0</v>
      </c>
      <c r="CU9" s="56">
        <v>0</v>
      </c>
      <c r="CV9" s="57">
        <v>0</v>
      </c>
      <c r="CW9" s="23"/>
      <c r="CX9" s="55">
        <v>0</v>
      </c>
      <c r="CY9" s="56">
        <v>0</v>
      </c>
      <c r="CZ9" s="56">
        <v>0</v>
      </c>
      <c r="DA9" s="56">
        <v>0</v>
      </c>
      <c r="DB9" s="57">
        <v>0</v>
      </c>
      <c r="DC9" s="23"/>
      <c r="DD9" s="55">
        <v>0</v>
      </c>
      <c r="DE9" s="56">
        <v>0</v>
      </c>
      <c r="DF9" s="56">
        <v>0</v>
      </c>
      <c r="DG9" s="56">
        <v>0</v>
      </c>
      <c r="DH9" s="57">
        <v>0</v>
      </c>
      <c r="DJ9" s="18">
        <f>RANK(D9,$D$7:$D$9,0)</f>
        <v>3</v>
      </c>
      <c r="DK9" s="18" t="str">
        <f t="shared" si="0"/>
        <v>Вайсман</v>
      </c>
    </row>
    <row r="10" spans="2:115" s="18" customFormat="1" ht="6" customHeight="1" thickBot="1">
      <c r="B10" s="23"/>
      <c r="C10" s="12"/>
      <c r="D10" s="1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J10" s="18">
        <f>D10</f>
        <v>0</v>
      </c>
      <c r="DK10" s="18">
        <f t="shared" si="0"/>
        <v>0</v>
      </c>
    </row>
    <row r="11" spans="2:115" s="18" customFormat="1" ht="17.25">
      <c r="B11" s="251">
        <v>11</v>
      </c>
      <c r="C11" s="104" t="str">
        <f>Players!C34</f>
        <v>Папичев</v>
      </c>
      <c r="D11" s="37">
        <f>SUM(F11:DH11)</f>
        <v>560</v>
      </c>
      <c r="F11" s="28">
        <v>0</v>
      </c>
      <c r="G11" s="29">
        <v>0</v>
      </c>
      <c r="H11" s="29">
        <v>0</v>
      </c>
      <c r="I11" s="29">
        <v>0</v>
      </c>
      <c r="J11" s="30">
        <v>0</v>
      </c>
      <c r="K11" s="23"/>
      <c r="L11" s="28">
        <v>0</v>
      </c>
      <c r="M11" s="29">
        <v>20</v>
      </c>
      <c r="N11" s="29">
        <v>0</v>
      </c>
      <c r="O11" s="29">
        <v>0</v>
      </c>
      <c r="P11" s="30">
        <v>0</v>
      </c>
      <c r="Q11" s="23"/>
      <c r="R11" s="28">
        <v>0</v>
      </c>
      <c r="S11" s="29">
        <v>20</v>
      </c>
      <c r="T11" s="29">
        <v>30</v>
      </c>
      <c r="U11" s="29">
        <v>0</v>
      </c>
      <c r="V11" s="30">
        <v>0</v>
      </c>
      <c r="W11" s="23"/>
      <c r="X11" s="28">
        <v>0</v>
      </c>
      <c r="Y11" s="29">
        <v>0</v>
      </c>
      <c r="Z11" s="29">
        <v>0</v>
      </c>
      <c r="AA11" s="29">
        <v>0</v>
      </c>
      <c r="AB11" s="30">
        <v>50</v>
      </c>
      <c r="AC11" s="23"/>
      <c r="AD11" s="28">
        <v>0</v>
      </c>
      <c r="AE11" s="29">
        <v>0</v>
      </c>
      <c r="AF11" s="29">
        <v>30</v>
      </c>
      <c r="AG11" s="29">
        <v>0</v>
      </c>
      <c r="AH11" s="30">
        <v>0</v>
      </c>
      <c r="AI11" s="23"/>
      <c r="AJ11" s="28">
        <v>0</v>
      </c>
      <c r="AK11" s="29">
        <v>0</v>
      </c>
      <c r="AL11" s="29">
        <v>-30</v>
      </c>
      <c r="AM11" s="29">
        <v>40</v>
      </c>
      <c r="AN11" s="30">
        <v>50</v>
      </c>
      <c r="AO11" s="23"/>
      <c r="AP11" s="28">
        <v>0</v>
      </c>
      <c r="AQ11" s="29">
        <v>0</v>
      </c>
      <c r="AR11" s="29">
        <v>0</v>
      </c>
      <c r="AS11" s="29">
        <v>0</v>
      </c>
      <c r="AT11" s="30">
        <v>0</v>
      </c>
      <c r="AU11" s="23"/>
      <c r="AV11" s="28">
        <v>10</v>
      </c>
      <c r="AW11" s="29">
        <v>20</v>
      </c>
      <c r="AX11" s="29">
        <v>0</v>
      </c>
      <c r="AY11" s="29">
        <v>0</v>
      </c>
      <c r="AZ11" s="30">
        <v>50</v>
      </c>
      <c r="BA11" s="23"/>
      <c r="BB11" s="28">
        <v>0</v>
      </c>
      <c r="BC11" s="29">
        <v>20</v>
      </c>
      <c r="BD11" s="29">
        <v>30</v>
      </c>
      <c r="BE11" s="29">
        <v>40</v>
      </c>
      <c r="BF11" s="30">
        <v>0</v>
      </c>
      <c r="BG11" s="23"/>
      <c r="BH11" s="28">
        <v>-10</v>
      </c>
      <c r="BI11" s="29">
        <v>20</v>
      </c>
      <c r="BJ11" s="29">
        <v>0</v>
      </c>
      <c r="BK11" s="29">
        <v>-40</v>
      </c>
      <c r="BL11" s="30">
        <v>0</v>
      </c>
      <c r="BM11" s="23"/>
      <c r="BN11" s="28">
        <v>0</v>
      </c>
      <c r="BO11" s="29">
        <v>-20</v>
      </c>
      <c r="BP11" s="29">
        <v>30</v>
      </c>
      <c r="BQ11" s="29">
        <v>40</v>
      </c>
      <c r="BR11" s="30">
        <v>50</v>
      </c>
      <c r="BS11" s="23"/>
      <c r="BT11" s="28">
        <v>0</v>
      </c>
      <c r="BU11" s="29">
        <v>20</v>
      </c>
      <c r="BV11" s="29">
        <v>0</v>
      </c>
      <c r="BW11" s="29">
        <v>0</v>
      </c>
      <c r="BX11" s="30">
        <v>0</v>
      </c>
      <c r="BY11" s="23"/>
      <c r="BZ11" s="28">
        <v>10</v>
      </c>
      <c r="CA11" s="29">
        <v>20</v>
      </c>
      <c r="CB11" s="29">
        <v>30</v>
      </c>
      <c r="CC11" s="29">
        <v>-40</v>
      </c>
      <c r="CD11" s="30">
        <v>50</v>
      </c>
      <c r="CE11" s="23"/>
      <c r="CF11" s="28">
        <v>0</v>
      </c>
      <c r="CG11" s="29">
        <v>20</v>
      </c>
      <c r="CH11" s="29">
        <v>0</v>
      </c>
      <c r="CI11" s="29">
        <v>0</v>
      </c>
      <c r="CJ11" s="30">
        <v>0</v>
      </c>
      <c r="CK11" s="23"/>
      <c r="CL11" s="49">
        <v>0</v>
      </c>
      <c r="CM11" s="50">
        <v>0</v>
      </c>
      <c r="CN11" s="50">
        <v>0</v>
      </c>
      <c r="CO11" s="50">
        <v>0</v>
      </c>
      <c r="CP11" s="51">
        <v>0</v>
      </c>
      <c r="CQ11" s="23"/>
      <c r="CR11" s="49">
        <v>0</v>
      </c>
      <c r="CS11" s="50">
        <v>0</v>
      </c>
      <c r="CT11" s="50">
        <v>0</v>
      </c>
      <c r="CU11" s="50">
        <v>0</v>
      </c>
      <c r="CV11" s="51">
        <v>0</v>
      </c>
      <c r="CW11" s="23"/>
      <c r="CX11" s="49">
        <v>0</v>
      </c>
      <c r="CY11" s="50">
        <v>0</v>
      </c>
      <c r="CZ11" s="50">
        <v>0</v>
      </c>
      <c r="DA11" s="50">
        <v>0</v>
      </c>
      <c r="DB11" s="51">
        <v>0</v>
      </c>
      <c r="DC11" s="23"/>
      <c r="DD11" s="49">
        <v>0</v>
      </c>
      <c r="DE11" s="50">
        <v>0</v>
      </c>
      <c r="DF11" s="50">
        <v>0</v>
      </c>
      <c r="DG11" s="50">
        <v>0</v>
      </c>
      <c r="DH11" s="51">
        <v>0</v>
      </c>
      <c r="DJ11" s="18">
        <f>RANK(D11,$D$11:$D$13,0)</f>
        <v>1</v>
      </c>
      <c r="DK11" s="18" t="str">
        <f t="shared" si="0"/>
        <v>Папичев</v>
      </c>
    </row>
    <row r="12" spans="2:115" s="18" customFormat="1" ht="17.25">
      <c r="B12" s="252"/>
      <c r="C12" s="105" t="str">
        <f>Players!C37</f>
        <v>Копылева</v>
      </c>
      <c r="D12" s="26">
        <f>SUM(F12:DH12)</f>
        <v>120</v>
      </c>
      <c r="F12" s="31">
        <v>0</v>
      </c>
      <c r="G12" s="32">
        <v>20</v>
      </c>
      <c r="H12" s="32">
        <v>0</v>
      </c>
      <c r="I12" s="32">
        <v>0</v>
      </c>
      <c r="J12" s="33">
        <v>0</v>
      </c>
      <c r="K12" s="23"/>
      <c r="L12" s="31">
        <v>0</v>
      </c>
      <c r="M12" s="32">
        <v>0</v>
      </c>
      <c r="N12" s="32">
        <v>0</v>
      </c>
      <c r="O12" s="32">
        <v>0</v>
      </c>
      <c r="P12" s="33">
        <v>0</v>
      </c>
      <c r="Q12" s="23"/>
      <c r="R12" s="31">
        <v>0</v>
      </c>
      <c r="S12" s="32">
        <v>-20</v>
      </c>
      <c r="T12" s="32">
        <v>0</v>
      </c>
      <c r="U12" s="32">
        <v>0</v>
      </c>
      <c r="V12" s="33">
        <v>0</v>
      </c>
      <c r="W12" s="23"/>
      <c r="X12" s="31">
        <v>10</v>
      </c>
      <c r="Y12" s="32">
        <v>20</v>
      </c>
      <c r="Z12" s="32">
        <v>0</v>
      </c>
      <c r="AA12" s="32">
        <v>0</v>
      </c>
      <c r="AB12" s="33">
        <v>0</v>
      </c>
      <c r="AC12" s="23"/>
      <c r="AD12" s="31">
        <v>10</v>
      </c>
      <c r="AE12" s="32">
        <v>0</v>
      </c>
      <c r="AF12" s="32">
        <v>0</v>
      </c>
      <c r="AG12" s="32">
        <v>0</v>
      </c>
      <c r="AH12" s="33">
        <v>0</v>
      </c>
      <c r="AI12" s="23"/>
      <c r="AJ12" s="31">
        <v>10</v>
      </c>
      <c r="AK12" s="32">
        <v>0</v>
      </c>
      <c r="AL12" s="32">
        <v>0</v>
      </c>
      <c r="AM12" s="32">
        <v>0</v>
      </c>
      <c r="AN12" s="33">
        <v>0</v>
      </c>
      <c r="AO12" s="23"/>
      <c r="AP12" s="31">
        <v>10</v>
      </c>
      <c r="AQ12" s="32">
        <v>0</v>
      </c>
      <c r="AR12" s="32">
        <v>30</v>
      </c>
      <c r="AS12" s="32">
        <v>0</v>
      </c>
      <c r="AT12" s="33">
        <v>0</v>
      </c>
      <c r="AU12" s="23"/>
      <c r="AV12" s="31">
        <v>0</v>
      </c>
      <c r="AW12" s="32">
        <v>0</v>
      </c>
      <c r="AX12" s="32">
        <v>0</v>
      </c>
      <c r="AY12" s="32">
        <v>40</v>
      </c>
      <c r="AZ12" s="33">
        <v>0</v>
      </c>
      <c r="BA12" s="23"/>
      <c r="BB12" s="31">
        <v>0</v>
      </c>
      <c r="BC12" s="32">
        <v>0</v>
      </c>
      <c r="BD12" s="32">
        <v>0</v>
      </c>
      <c r="BE12" s="32">
        <v>0</v>
      </c>
      <c r="BF12" s="33">
        <v>0</v>
      </c>
      <c r="BG12" s="23"/>
      <c r="BH12" s="31">
        <v>0</v>
      </c>
      <c r="BI12" s="32">
        <v>0</v>
      </c>
      <c r="BJ12" s="32">
        <v>0</v>
      </c>
      <c r="BK12" s="32">
        <v>-40</v>
      </c>
      <c r="BL12" s="33">
        <v>50</v>
      </c>
      <c r="BM12" s="23"/>
      <c r="BN12" s="31">
        <v>0</v>
      </c>
      <c r="BO12" s="32">
        <v>0</v>
      </c>
      <c r="BP12" s="32">
        <v>0</v>
      </c>
      <c r="BQ12" s="32">
        <v>0</v>
      </c>
      <c r="BR12" s="33">
        <v>0</v>
      </c>
      <c r="BS12" s="23"/>
      <c r="BT12" s="31">
        <v>10</v>
      </c>
      <c r="BU12" s="32">
        <v>0</v>
      </c>
      <c r="BV12" s="32">
        <v>0</v>
      </c>
      <c r="BW12" s="32">
        <v>0</v>
      </c>
      <c r="BX12" s="33">
        <v>0</v>
      </c>
      <c r="BY12" s="23"/>
      <c r="BZ12" s="31">
        <v>0</v>
      </c>
      <c r="CA12" s="32">
        <v>0</v>
      </c>
      <c r="CB12" s="32">
        <v>0</v>
      </c>
      <c r="CC12" s="32">
        <v>-40</v>
      </c>
      <c r="CD12" s="33">
        <v>0</v>
      </c>
      <c r="CE12" s="23"/>
      <c r="CF12" s="31">
        <v>10</v>
      </c>
      <c r="CG12" s="32">
        <v>0</v>
      </c>
      <c r="CH12" s="32">
        <v>0</v>
      </c>
      <c r="CI12" s="32">
        <v>0</v>
      </c>
      <c r="CJ12" s="33">
        <v>0</v>
      </c>
      <c r="CK12" s="23"/>
      <c r="CL12" s="52">
        <v>0</v>
      </c>
      <c r="CM12" s="53">
        <v>0</v>
      </c>
      <c r="CN12" s="53">
        <v>0</v>
      </c>
      <c r="CO12" s="53">
        <v>0</v>
      </c>
      <c r="CP12" s="54">
        <v>0</v>
      </c>
      <c r="CQ12" s="23"/>
      <c r="CR12" s="52">
        <v>0</v>
      </c>
      <c r="CS12" s="53">
        <v>0</v>
      </c>
      <c r="CT12" s="53">
        <v>0</v>
      </c>
      <c r="CU12" s="53">
        <v>0</v>
      </c>
      <c r="CV12" s="54">
        <v>0</v>
      </c>
      <c r="CW12" s="23"/>
      <c r="CX12" s="52">
        <v>0</v>
      </c>
      <c r="CY12" s="53">
        <v>0</v>
      </c>
      <c r="CZ12" s="53">
        <v>0</v>
      </c>
      <c r="DA12" s="53">
        <v>0</v>
      </c>
      <c r="DB12" s="54">
        <v>0</v>
      </c>
      <c r="DC12" s="23"/>
      <c r="DD12" s="52">
        <v>0</v>
      </c>
      <c r="DE12" s="53">
        <v>0</v>
      </c>
      <c r="DF12" s="53">
        <v>0</v>
      </c>
      <c r="DG12" s="53">
        <v>0</v>
      </c>
      <c r="DH12" s="54">
        <v>0</v>
      </c>
      <c r="DJ12" s="18">
        <f>RANK(D12,$D$11:$D$13,0)</f>
        <v>2</v>
      </c>
      <c r="DK12" s="18" t="str">
        <f t="shared" si="0"/>
        <v>Копылева</v>
      </c>
    </row>
    <row r="13" spans="2:115" s="18" customFormat="1" ht="18" thickBot="1">
      <c r="B13" s="253"/>
      <c r="C13" s="106" t="str">
        <f>Players!C40</f>
        <v>Цукерштейн</v>
      </c>
      <c r="D13" s="27">
        <f>SUM(F13:DH13)</f>
        <v>100</v>
      </c>
      <c r="F13" s="34">
        <v>0</v>
      </c>
      <c r="G13" s="35">
        <v>0</v>
      </c>
      <c r="H13" s="35">
        <v>0</v>
      </c>
      <c r="I13" s="35">
        <v>0</v>
      </c>
      <c r="J13" s="36">
        <v>0</v>
      </c>
      <c r="K13" s="23"/>
      <c r="L13" s="34">
        <v>10</v>
      </c>
      <c r="M13" s="35">
        <v>0</v>
      </c>
      <c r="N13" s="35">
        <v>0</v>
      </c>
      <c r="O13" s="35">
        <v>0</v>
      </c>
      <c r="P13" s="36">
        <v>0</v>
      </c>
      <c r="Q13" s="23"/>
      <c r="R13" s="34">
        <v>10</v>
      </c>
      <c r="S13" s="35">
        <v>0</v>
      </c>
      <c r="T13" s="35">
        <v>0</v>
      </c>
      <c r="U13" s="35">
        <v>0</v>
      </c>
      <c r="V13" s="36">
        <v>0</v>
      </c>
      <c r="W13" s="23"/>
      <c r="X13" s="34">
        <v>0</v>
      </c>
      <c r="Y13" s="35">
        <v>0</v>
      </c>
      <c r="Z13" s="35">
        <v>-30</v>
      </c>
      <c r="AA13" s="35">
        <v>0</v>
      </c>
      <c r="AB13" s="36">
        <v>0</v>
      </c>
      <c r="AC13" s="23"/>
      <c r="AD13" s="34">
        <v>0</v>
      </c>
      <c r="AE13" s="35">
        <v>-20</v>
      </c>
      <c r="AF13" s="35">
        <v>0</v>
      </c>
      <c r="AG13" s="35">
        <v>0</v>
      </c>
      <c r="AH13" s="36">
        <v>0</v>
      </c>
      <c r="AI13" s="23"/>
      <c r="AJ13" s="34">
        <v>0</v>
      </c>
      <c r="AK13" s="35">
        <v>0</v>
      </c>
      <c r="AL13" s="35">
        <v>0</v>
      </c>
      <c r="AM13" s="35">
        <v>0</v>
      </c>
      <c r="AN13" s="36">
        <v>0</v>
      </c>
      <c r="AO13" s="23"/>
      <c r="AP13" s="34">
        <v>0</v>
      </c>
      <c r="AQ13" s="35">
        <v>20</v>
      </c>
      <c r="AR13" s="35">
        <v>0</v>
      </c>
      <c r="AS13" s="35">
        <v>40</v>
      </c>
      <c r="AT13" s="36">
        <v>0</v>
      </c>
      <c r="AU13" s="23"/>
      <c r="AV13" s="34">
        <v>0</v>
      </c>
      <c r="AW13" s="35">
        <v>0</v>
      </c>
      <c r="AX13" s="35">
        <v>0</v>
      </c>
      <c r="AY13" s="35">
        <v>0</v>
      </c>
      <c r="AZ13" s="36">
        <v>0</v>
      </c>
      <c r="BA13" s="23"/>
      <c r="BB13" s="34">
        <v>10</v>
      </c>
      <c r="BC13" s="35">
        <v>-20</v>
      </c>
      <c r="BD13" s="35">
        <v>0</v>
      </c>
      <c r="BE13" s="35">
        <v>0</v>
      </c>
      <c r="BF13" s="36">
        <v>0</v>
      </c>
      <c r="BG13" s="23"/>
      <c r="BH13" s="34">
        <v>0</v>
      </c>
      <c r="BI13" s="35">
        <v>0</v>
      </c>
      <c r="BJ13" s="35">
        <v>0</v>
      </c>
      <c r="BK13" s="35">
        <v>0</v>
      </c>
      <c r="BL13" s="36">
        <v>0</v>
      </c>
      <c r="BM13" s="23"/>
      <c r="BN13" s="34">
        <v>10</v>
      </c>
      <c r="BO13" s="35">
        <v>0</v>
      </c>
      <c r="BP13" s="35">
        <v>0</v>
      </c>
      <c r="BQ13" s="35">
        <v>0</v>
      </c>
      <c r="BR13" s="36">
        <v>0</v>
      </c>
      <c r="BS13" s="23"/>
      <c r="BT13" s="34">
        <v>0</v>
      </c>
      <c r="BU13" s="35">
        <v>0</v>
      </c>
      <c r="BV13" s="35">
        <v>0</v>
      </c>
      <c r="BW13" s="35">
        <v>0</v>
      </c>
      <c r="BX13" s="36">
        <v>0</v>
      </c>
      <c r="BY13" s="23"/>
      <c r="BZ13" s="34">
        <v>0</v>
      </c>
      <c r="CA13" s="35">
        <v>0</v>
      </c>
      <c r="CB13" s="35">
        <v>0</v>
      </c>
      <c r="CC13" s="35">
        <v>0</v>
      </c>
      <c r="CD13" s="36">
        <v>0</v>
      </c>
      <c r="CE13" s="23"/>
      <c r="CF13" s="34">
        <v>0</v>
      </c>
      <c r="CG13" s="35">
        <v>0</v>
      </c>
      <c r="CH13" s="35">
        <v>30</v>
      </c>
      <c r="CI13" s="35">
        <v>40</v>
      </c>
      <c r="CJ13" s="36">
        <v>0</v>
      </c>
      <c r="CK13" s="23"/>
      <c r="CL13" s="55">
        <v>0</v>
      </c>
      <c r="CM13" s="56">
        <v>0</v>
      </c>
      <c r="CN13" s="56">
        <v>0</v>
      </c>
      <c r="CO13" s="56">
        <v>0</v>
      </c>
      <c r="CP13" s="57">
        <v>0</v>
      </c>
      <c r="CQ13" s="23"/>
      <c r="CR13" s="55">
        <v>0</v>
      </c>
      <c r="CS13" s="56">
        <v>0</v>
      </c>
      <c r="CT13" s="56">
        <v>0</v>
      </c>
      <c r="CU13" s="56">
        <v>0</v>
      </c>
      <c r="CV13" s="57">
        <v>0</v>
      </c>
      <c r="CW13" s="23"/>
      <c r="CX13" s="55">
        <v>0</v>
      </c>
      <c r="CY13" s="56">
        <v>0</v>
      </c>
      <c r="CZ13" s="56">
        <v>0</v>
      </c>
      <c r="DA13" s="56">
        <v>0</v>
      </c>
      <c r="DB13" s="57">
        <v>0</v>
      </c>
      <c r="DC13" s="23"/>
      <c r="DD13" s="55">
        <v>0</v>
      </c>
      <c r="DE13" s="56">
        <v>0</v>
      </c>
      <c r="DF13" s="56">
        <v>0</v>
      </c>
      <c r="DG13" s="56">
        <v>0</v>
      </c>
      <c r="DH13" s="57">
        <v>0</v>
      </c>
      <c r="DJ13" s="18">
        <f>RANK(D13,$D$11:$D$13,0)</f>
        <v>3</v>
      </c>
      <c r="DK13" s="18" t="str">
        <f t="shared" si="0"/>
        <v>Цукерштейн</v>
      </c>
    </row>
    <row r="14" spans="2:115" s="18" customFormat="1" ht="6" customHeight="1" thickBot="1">
      <c r="B14" s="23"/>
      <c r="C14" s="12"/>
      <c r="D14" s="1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J14" s="18">
        <f>D14</f>
        <v>0</v>
      </c>
      <c r="DK14" s="18">
        <f t="shared" si="0"/>
        <v>0</v>
      </c>
    </row>
    <row r="15" spans="2:115" s="18" customFormat="1" ht="17.25">
      <c r="B15" s="251">
        <v>12</v>
      </c>
      <c r="C15" s="104" t="str">
        <f>Players!C35</f>
        <v>Иванов</v>
      </c>
      <c r="D15" s="37">
        <f>SUM(F15:DH15)</f>
        <v>230</v>
      </c>
      <c r="F15" s="28">
        <v>10</v>
      </c>
      <c r="G15" s="29">
        <v>20</v>
      </c>
      <c r="H15" s="29">
        <v>0</v>
      </c>
      <c r="I15" s="29">
        <v>0</v>
      </c>
      <c r="J15" s="30">
        <v>0</v>
      </c>
      <c r="K15" s="23"/>
      <c r="L15" s="28">
        <v>0</v>
      </c>
      <c r="M15" s="29">
        <v>20</v>
      </c>
      <c r="N15" s="29">
        <v>0</v>
      </c>
      <c r="O15" s="29">
        <v>0</v>
      </c>
      <c r="P15" s="30">
        <v>0</v>
      </c>
      <c r="Q15" s="23"/>
      <c r="R15" s="28">
        <v>0</v>
      </c>
      <c r="S15" s="29">
        <v>0</v>
      </c>
      <c r="T15" s="29">
        <v>0</v>
      </c>
      <c r="U15" s="29">
        <v>0</v>
      </c>
      <c r="V15" s="30">
        <v>0</v>
      </c>
      <c r="W15" s="23"/>
      <c r="X15" s="28">
        <v>0</v>
      </c>
      <c r="Y15" s="29">
        <v>0</v>
      </c>
      <c r="Z15" s="29">
        <v>30</v>
      </c>
      <c r="AA15" s="29">
        <v>0</v>
      </c>
      <c r="AB15" s="30">
        <v>0</v>
      </c>
      <c r="AC15" s="23"/>
      <c r="AD15" s="28">
        <v>10</v>
      </c>
      <c r="AE15" s="29">
        <v>0</v>
      </c>
      <c r="AF15" s="29">
        <v>0</v>
      </c>
      <c r="AG15" s="29">
        <v>0</v>
      </c>
      <c r="AH15" s="30">
        <v>0</v>
      </c>
      <c r="AI15" s="23"/>
      <c r="AJ15" s="28">
        <v>0</v>
      </c>
      <c r="AK15" s="29">
        <v>20</v>
      </c>
      <c r="AL15" s="29">
        <v>0</v>
      </c>
      <c r="AM15" s="29">
        <v>0</v>
      </c>
      <c r="AN15" s="30">
        <v>0</v>
      </c>
      <c r="AO15" s="23"/>
      <c r="AP15" s="28">
        <v>0</v>
      </c>
      <c r="AQ15" s="29">
        <v>20</v>
      </c>
      <c r="AR15" s="29">
        <v>0</v>
      </c>
      <c r="AS15" s="29">
        <v>40</v>
      </c>
      <c r="AT15" s="30">
        <v>0</v>
      </c>
      <c r="AU15" s="23"/>
      <c r="AV15" s="28">
        <v>0</v>
      </c>
      <c r="AW15" s="29">
        <v>0</v>
      </c>
      <c r="AX15" s="29">
        <v>0</v>
      </c>
      <c r="AY15" s="29">
        <v>0</v>
      </c>
      <c r="AZ15" s="30">
        <v>0</v>
      </c>
      <c r="BA15" s="23"/>
      <c r="BB15" s="28">
        <v>0</v>
      </c>
      <c r="BC15" s="29">
        <v>0</v>
      </c>
      <c r="BD15" s="29">
        <v>30</v>
      </c>
      <c r="BE15" s="29">
        <v>0</v>
      </c>
      <c r="BF15" s="30">
        <v>0</v>
      </c>
      <c r="BG15" s="23"/>
      <c r="BH15" s="28">
        <v>-10</v>
      </c>
      <c r="BI15" s="29">
        <v>20</v>
      </c>
      <c r="BJ15" s="29">
        <v>-30</v>
      </c>
      <c r="BK15" s="29">
        <v>40</v>
      </c>
      <c r="BL15" s="30">
        <v>0</v>
      </c>
      <c r="BM15" s="23"/>
      <c r="BN15" s="28">
        <v>0</v>
      </c>
      <c r="BO15" s="29">
        <v>0</v>
      </c>
      <c r="BP15" s="29">
        <v>0</v>
      </c>
      <c r="BQ15" s="29">
        <v>0</v>
      </c>
      <c r="BR15" s="30">
        <v>0</v>
      </c>
      <c r="BS15" s="23"/>
      <c r="BT15" s="28">
        <v>0</v>
      </c>
      <c r="BU15" s="29">
        <v>0</v>
      </c>
      <c r="BV15" s="29">
        <v>0</v>
      </c>
      <c r="BW15" s="29">
        <v>0</v>
      </c>
      <c r="BX15" s="30">
        <v>50</v>
      </c>
      <c r="BY15" s="23"/>
      <c r="BZ15" s="28">
        <v>10</v>
      </c>
      <c r="CA15" s="29">
        <v>0</v>
      </c>
      <c r="CB15" s="29">
        <v>0</v>
      </c>
      <c r="CC15" s="29">
        <v>-40</v>
      </c>
      <c r="CD15" s="30">
        <v>0</v>
      </c>
      <c r="CE15" s="23"/>
      <c r="CF15" s="28">
        <v>-10</v>
      </c>
      <c r="CG15" s="29">
        <v>0</v>
      </c>
      <c r="CH15" s="29">
        <v>0</v>
      </c>
      <c r="CI15" s="29">
        <v>0</v>
      </c>
      <c r="CJ15" s="30">
        <v>0</v>
      </c>
      <c r="CK15" s="23"/>
      <c r="CL15" s="49">
        <v>0</v>
      </c>
      <c r="CM15" s="50">
        <v>0</v>
      </c>
      <c r="CN15" s="50">
        <v>0</v>
      </c>
      <c r="CO15" s="50">
        <v>0</v>
      </c>
      <c r="CP15" s="51">
        <v>0</v>
      </c>
      <c r="CQ15" s="23"/>
      <c r="CR15" s="49">
        <v>0</v>
      </c>
      <c r="CS15" s="50">
        <v>0</v>
      </c>
      <c r="CT15" s="50">
        <v>0</v>
      </c>
      <c r="CU15" s="50">
        <v>0</v>
      </c>
      <c r="CV15" s="51">
        <v>0</v>
      </c>
      <c r="CW15" s="23"/>
      <c r="CX15" s="49">
        <v>0</v>
      </c>
      <c r="CY15" s="50">
        <v>0</v>
      </c>
      <c r="CZ15" s="50">
        <v>0</v>
      </c>
      <c r="DA15" s="50">
        <v>0</v>
      </c>
      <c r="DB15" s="51">
        <v>0</v>
      </c>
      <c r="DC15" s="23"/>
      <c r="DD15" s="49">
        <v>0</v>
      </c>
      <c r="DE15" s="50">
        <v>0</v>
      </c>
      <c r="DF15" s="50">
        <v>0</v>
      </c>
      <c r="DG15" s="50">
        <v>0</v>
      </c>
      <c r="DH15" s="51">
        <v>0</v>
      </c>
      <c r="DJ15" s="18">
        <f>RANK(D15,$D$15:$D$17,0)</f>
        <v>2</v>
      </c>
      <c r="DK15" s="18" t="str">
        <f t="shared" si="0"/>
        <v>Иванов</v>
      </c>
    </row>
    <row r="16" spans="2:115" s="18" customFormat="1" ht="17.25">
      <c r="B16" s="252"/>
      <c r="C16" s="105" t="str">
        <f>Players!C36</f>
        <v>Курант</v>
      </c>
      <c r="D16" s="26">
        <f>SUM(F16:DH16)</f>
        <v>190</v>
      </c>
      <c r="F16" s="31">
        <v>0</v>
      </c>
      <c r="G16" s="32">
        <v>0</v>
      </c>
      <c r="H16" s="32">
        <v>-30</v>
      </c>
      <c r="I16" s="32">
        <v>0</v>
      </c>
      <c r="J16" s="33">
        <v>-50</v>
      </c>
      <c r="K16" s="23"/>
      <c r="L16" s="31">
        <v>10</v>
      </c>
      <c r="M16" s="32">
        <v>0</v>
      </c>
      <c r="N16" s="32">
        <v>30</v>
      </c>
      <c r="O16" s="32">
        <v>0</v>
      </c>
      <c r="P16" s="33">
        <v>0</v>
      </c>
      <c r="Q16" s="23"/>
      <c r="R16" s="31">
        <v>10</v>
      </c>
      <c r="S16" s="32">
        <v>20</v>
      </c>
      <c r="T16" s="32">
        <v>0</v>
      </c>
      <c r="U16" s="32">
        <v>0</v>
      </c>
      <c r="V16" s="33">
        <v>0</v>
      </c>
      <c r="W16" s="23"/>
      <c r="X16" s="31">
        <v>0</v>
      </c>
      <c r="Y16" s="32">
        <v>0</v>
      </c>
      <c r="Z16" s="32">
        <v>0</v>
      </c>
      <c r="AA16" s="32">
        <v>0</v>
      </c>
      <c r="AB16" s="33">
        <v>0</v>
      </c>
      <c r="AC16" s="23"/>
      <c r="AD16" s="31">
        <v>0</v>
      </c>
      <c r="AE16" s="32">
        <v>0</v>
      </c>
      <c r="AF16" s="32">
        <v>0</v>
      </c>
      <c r="AG16" s="32">
        <v>0</v>
      </c>
      <c r="AH16" s="33">
        <v>0</v>
      </c>
      <c r="AI16" s="23"/>
      <c r="AJ16" s="31">
        <v>0</v>
      </c>
      <c r="AK16" s="32">
        <v>0</v>
      </c>
      <c r="AL16" s="32">
        <v>30</v>
      </c>
      <c r="AM16" s="32">
        <v>0</v>
      </c>
      <c r="AN16" s="33">
        <v>0</v>
      </c>
      <c r="AO16" s="23"/>
      <c r="AP16" s="31">
        <v>0</v>
      </c>
      <c r="AQ16" s="32">
        <v>0</v>
      </c>
      <c r="AR16" s="32">
        <v>30</v>
      </c>
      <c r="AS16" s="32">
        <v>0</v>
      </c>
      <c r="AT16" s="33">
        <v>0</v>
      </c>
      <c r="AU16" s="23"/>
      <c r="AV16" s="31">
        <v>0</v>
      </c>
      <c r="AW16" s="32">
        <v>0</v>
      </c>
      <c r="AX16" s="32">
        <v>0</v>
      </c>
      <c r="AY16" s="32">
        <v>0</v>
      </c>
      <c r="AZ16" s="33">
        <v>0</v>
      </c>
      <c r="BA16" s="23"/>
      <c r="BB16" s="31">
        <v>10</v>
      </c>
      <c r="BC16" s="32">
        <v>0</v>
      </c>
      <c r="BD16" s="32">
        <v>0</v>
      </c>
      <c r="BE16" s="32">
        <v>0</v>
      </c>
      <c r="BF16" s="33">
        <v>0</v>
      </c>
      <c r="BG16" s="23"/>
      <c r="BH16" s="31">
        <v>0</v>
      </c>
      <c r="BI16" s="32">
        <v>0</v>
      </c>
      <c r="BJ16" s="32">
        <v>0</v>
      </c>
      <c r="BK16" s="32">
        <v>0</v>
      </c>
      <c r="BL16" s="33">
        <v>0</v>
      </c>
      <c r="BM16" s="23"/>
      <c r="BN16" s="31">
        <v>0</v>
      </c>
      <c r="BO16" s="32">
        <v>0</v>
      </c>
      <c r="BP16" s="32">
        <v>0</v>
      </c>
      <c r="BQ16" s="32">
        <v>0</v>
      </c>
      <c r="BR16" s="33">
        <v>50</v>
      </c>
      <c r="BS16" s="23"/>
      <c r="BT16" s="31">
        <v>0</v>
      </c>
      <c r="BU16" s="32">
        <v>0</v>
      </c>
      <c r="BV16" s="32">
        <v>0</v>
      </c>
      <c r="BW16" s="32">
        <v>40</v>
      </c>
      <c r="BX16" s="33">
        <v>-50</v>
      </c>
      <c r="BY16" s="23"/>
      <c r="BZ16" s="31">
        <v>0</v>
      </c>
      <c r="CA16" s="32">
        <v>20</v>
      </c>
      <c r="CB16" s="32">
        <v>0</v>
      </c>
      <c r="CC16" s="32">
        <v>40</v>
      </c>
      <c r="CD16" s="33">
        <v>0</v>
      </c>
      <c r="CE16" s="23"/>
      <c r="CF16" s="31">
        <v>0</v>
      </c>
      <c r="CG16" s="32">
        <v>0</v>
      </c>
      <c r="CH16" s="32">
        <v>30</v>
      </c>
      <c r="CI16" s="32">
        <v>0</v>
      </c>
      <c r="CJ16" s="33">
        <v>0</v>
      </c>
      <c r="CK16" s="23"/>
      <c r="CL16" s="52">
        <v>0</v>
      </c>
      <c r="CM16" s="53">
        <v>0</v>
      </c>
      <c r="CN16" s="53">
        <v>0</v>
      </c>
      <c r="CO16" s="53">
        <v>0</v>
      </c>
      <c r="CP16" s="54">
        <v>0</v>
      </c>
      <c r="CQ16" s="23"/>
      <c r="CR16" s="52">
        <v>0</v>
      </c>
      <c r="CS16" s="53">
        <v>0</v>
      </c>
      <c r="CT16" s="53">
        <v>0</v>
      </c>
      <c r="CU16" s="53">
        <v>0</v>
      </c>
      <c r="CV16" s="54">
        <v>0</v>
      </c>
      <c r="CW16" s="23"/>
      <c r="CX16" s="52">
        <v>0</v>
      </c>
      <c r="CY16" s="53">
        <v>0</v>
      </c>
      <c r="CZ16" s="53">
        <v>0</v>
      </c>
      <c r="DA16" s="53">
        <v>0</v>
      </c>
      <c r="DB16" s="54">
        <v>0</v>
      </c>
      <c r="DC16" s="23"/>
      <c r="DD16" s="52">
        <v>0</v>
      </c>
      <c r="DE16" s="53">
        <v>0</v>
      </c>
      <c r="DF16" s="53">
        <v>0</v>
      </c>
      <c r="DG16" s="53">
        <v>0</v>
      </c>
      <c r="DH16" s="54">
        <v>0</v>
      </c>
      <c r="DJ16" s="18">
        <f>RANK(D16,$D$15:$D$17,0)</f>
        <v>3</v>
      </c>
      <c r="DK16" s="18" t="str">
        <f t="shared" si="0"/>
        <v>Курант</v>
      </c>
    </row>
    <row r="17" spans="2:115" s="18" customFormat="1" ht="18" thickBot="1">
      <c r="B17" s="253"/>
      <c r="C17" s="106" t="str">
        <f>Players!C39</f>
        <v>Потенко</v>
      </c>
      <c r="D17" s="27">
        <f>SUM(F17:DH17)</f>
        <v>600</v>
      </c>
      <c r="F17" s="34">
        <v>0</v>
      </c>
      <c r="G17" s="35">
        <v>0</v>
      </c>
      <c r="H17" s="35">
        <v>30</v>
      </c>
      <c r="I17" s="35">
        <v>40</v>
      </c>
      <c r="J17" s="36">
        <v>0</v>
      </c>
      <c r="K17" s="23"/>
      <c r="L17" s="34">
        <v>0</v>
      </c>
      <c r="M17" s="35">
        <v>0</v>
      </c>
      <c r="N17" s="35">
        <v>0</v>
      </c>
      <c r="O17" s="35">
        <v>0</v>
      </c>
      <c r="P17" s="36">
        <v>0</v>
      </c>
      <c r="Q17" s="23"/>
      <c r="R17" s="34">
        <v>-10</v>
      </c>
      <c r="S17" s="35">
        <v>0</v>
      </c>
      <c r="T17" s="35">
        <v>30</v>
      </c>
      <c r="U17" s="35">
        <v>0</v>
      </c>
      <c r="V17" s="36">
        <v>0</v>
      </c>
      <c r="W17" s="23"/>
      <c r="X17" s="34">
        <v>0</v>
      </c>
      <c r="Y17" s="35">
        <v>20</v>
      </c>
      <c r="Z17" s="35">
        <v>0</v>
      </c>
      <c r="AA17" s="35">
        <v>40</v>
      </c>
      <c r="AB17" s="36">
        <v>50</v>
      </c>
      <c r="AC17" s="23"/>
      <c r="AD17" s="34">
        <v>0</v>
      </c>
      <c r="AE17" s="35">
        <v>0</v>
      </c>
      <c r="AF17" s="35">
        <v>0</v>
      </c>
      <c r="AG17" s="35">
        <v>40</v>
      </c>
      <c r="AH17" s="36">
        <v>0</v>
      </c>
      <c r="AI17" s="23"/>
      <c r="AJ17" s="34">
        <v>10</v>
      </c>
      <c r="AK17" s="35">
        <v>0</v>
      </c>
      <c r="AL17" s="35">
        <v>0</v>
      </c>
      <c r="AM17" s="35">
        <v>40</v>
      </c>
      <c r="AN17" s="36">
        <v>0</v>
      </c>
      <c r="AO17" s="23"/>
      <c r="AP17" s="34">
        <v>10</v>
      </c>
      <c r="AQ17" s="35">
        <v>0</v>
      </c>
      <c r="AR17" s="35">
        <v>0</v>
      </c>
      <c r="AS17" s="35">
        <v>0</v>
      </c>
      <c r="AT17" s="36">
        <v>0</v>
      </c>
      <c r="AU17" s="23"/>
      <c r="AV17" s="34">
        <v>10</v>
      </c>
      <c r="AW17" s="35">
        <v>20</v>
      </c>
      <c r="AX17" s="35">
        <v>0</v>
      </c>
      <c r="AY17" s="35">
        <v>40</v>
      </c>
      <c r="AZ17" s="36">
        <v>0</v>
      </c>
      <c r="BA17" s="23"/>
      <c r="BB17" s="34">
        <v>0</v>
      </c>
      <c r="BC17" s="35">
        <v>20</v>
      </c>
      <c r="BD17" s="35">
        <v>0</v>
      </c>
      <c r="BE17" s="35">
        <v>-40</v>
      </c>
      <c r="BF17" s="36">
        <v>0</v>
      </c>
      <c r="BG17" s="23"/>
      <c r="BH17" s="34">
        <v>10</v>
      </c>
      <c r="BI17" s="35">
        <v>0</v>
      </c>
      <c r="BJ17" s="35">
        <v>0</v>
      </c>
      <c r="BK17" s="35">
        <v>0</v>
      </c>
      <c r="BL17" s="36">
        <v>50</v>
      </c>
      <c r="BM17" s="23"/>
      <c r="BN17" s="34">
        <v>10</v>
      </c>
      <c r="BO17" s="35">
        <v>20</v>
      </c>
      <c r="BP17" s="35">
        <v>0</v>
      </c>
      <c r="BQ17" s="35">
        <v>0</v>
      </c>
      <c r="BR17" s="36">
        <v>0</v>
      </c>
      <c r="BS17" s="23"/>
      <c r="BT17" s="34">
        <v>10</v>
      </c>
      <c r="BU17" s="35">
        <v>20</v>
      </c>
      <c r="BV17" s="35">
        <v>30</v>
      </c>
      <c r="BW17" s="35">
        <v>0</v>
      </c>
      <c r="BX17" s="36">
        <v>0</v>
      </c>
      <c r="BY17" s="23"/>
      <c r="BZ17" s="34">
        <v>0</v>
      </c>
      <c r="CA17" s="35">
        <v>0</v>
      </c>
      <c r="CB17" s="35">
        <v>30</v>
      </c>
      <c r="CC17" s="35">
        <v>0</v>
      </c>
      <c r="CD17" s="36">
        <v>0</v>
      </c>
      <c r="CE17" s="23"/>
      <c r="CF17" s="34">
        <v>10</v>
      </c>
      <c r="CG17" s="35">
        <v>20</v>
      </c>
      <c r="CH17" s="35">
        <v>0</v>
      </c>
      <c r="CI17" s="35">
        <v>40</v>
      </c>
      <c r="CJ17" s="36">
        <v>0</v>
      </c>
      <c r="CK17" s="23"/>
      <c r="CL17" s="55">
        <v>0</v>
      </c>
      <c r="CM17" s="56">
        <v>0</v>
      </c>
      <c r="CN17" s="56">
        <v>0</v>
      </c>
      <c r="CO17" s="56">
        <v>0</v>
      </c>
      <c r="CP17" s="57">
        <v>0</v>
      </c>
      <c r="CQ17" s="23"/>
      <c r="CR17" s="55">
        <v>0</v>
      </c>
      <c r="CS17" s="56">
        <v>0</v>
      </c>
      <c r="CT17" s="56">
        <v>0</v>
      </c>
      <c r="CU17" s="56">
        <v>0</v>
      </c>
      <c r="CV17" s="57">
        <v>0</v>
      </c>
      <c r="CW17" s="23"/>
      <c r="CX17" s="55">
        <v>0</v>
      </c>
      <c r="CY17" s="56">
        <v>0</v>
      </c>
      <c r="CZ17" s="56">
        <v>0</v>
      </c>
      <c r="DA17" s="56">
        <v>0</v>
      </c>
      <c r="DB17" s="57">
        <v>0</v>
      </c>
      <c r="DC17" s="23"/>
      <c r="DD17" s="55">
        <v>0</v>
      </c>
      <c r="DE17" s="56">
        <v>0</v>
      </c>
      <c r="DF17" s="56">
        <v>0</v>
      </c>
      <c r="DG17" s="56">
        <v>0</v>
      </c>
      <c r="DH17" s="57">
        <v>0</v>
      </c>
      <c r="DJ17" s="18">
        <f>RANK(D17,$D$15:$D$17,0)</f>
        <v>1</v>
      </c>
      <c r="DK17" s="18" t="str">
        <f t="shared" si="0"/>
        <v>Потенко</v>
      </c>
    </row>
    <row r="18" spans="2:112" s="18" customFormat="1" ht="6" customHeight="1">
      <c r="B18" s="23"/>
      <c r="C18" s="12"/>
      <c r="D18" s="1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</row>
    <row r="19" spans="3:112" s="18" customFormat="1" ht="15">
      <c r="C19" s="12"/>
      <c r="D19" s="1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</row>
    <row r="20" spans="3:112" s="18" customFormat="1" ht="15">
      <c r="C20" s="12"/>
      <c r="D20" s="1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</row>
    <row r="21" spans="3:112" s="18" customFormat="1" ht="15">
      <c r="C21" s="12"/>
      <c r="D21" s="1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</row>
    <row r="22" spans="3:112" s="18" customFormat="1" ht="15">
      <c r="C22" s="12"/>
      <c r="D22" s="1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</row>
    <row r="23" spans="3:112" s="18" customFormat="1" ht="15">
      <c r="C23" s="12"/>
      <c r="D23" s="1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3:112" s="18" customFormat="1" ht="15">
      <c r="C24" s="12"/>
      <c r="D24" s="1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</row>
    <row r="25" spans="3:112" s="18" customFormat="1" ht="15">
      <c r="C25" s="12"/>
      <c r="D25" s="1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</row>
    <row r="26" spans="3:112" s="18" customFormat="1" ht="15">
      <c r="C26" s="12"/>
      <c r="D26" s="1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</row>
    <row r="27" spans="3:112" s="18" customFormat="1" ht="15">
      <c r="C27" s="12"/>
      <c r="D27" s="1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</row>
    <row r="28" spans="3:112" s="18" customFormat="1" ht="15">
      <c r="C28" s="12"/>
      <c r="D28" s="1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</row>
    <row r="29" spans="3:112" s="18" customFormat="1" ht="15">
      <c r="C29" s="12"/>
      <c r="D29" s="1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</row>
    <row r="30" spans="3:112" s="18" customFormat="1" ht="15">
      <c r="C30" s="12"/>
      <c r="D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3:112" s="18" customFormat="1" ht="15">
      <c r="C31" s="12"/>
      <c r="D31" s="1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3:112" s="18" customFormat="1" ht="15">
      <c r="C32" s="12"/>
      <c r="D32" s="1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3:112" s="18" customFormat="1" ht="15">
      <c r="C33" s="12"/>
      <c r="D33" s="1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  <row r="34" spans="3:112" s="18" customFormat="1" ht="15">
      <c r="C34" s="12"/>
      <c r="D34" s="1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</row>
    <row r="35" spans="3:112" s="18" customFormat="1" ht="15">
      <c r="C35" s="12"/>
      <c r="D35" s="1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</row>
    <row r="36" spans="3:112" s="18" customFormat="1" ht="15">
      <c r="C36" s="12"/>
      <c r="D36" s="1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</row>
    <row r="37" spans="3:112" s="18" customFormat="1" ht="15">
      <c r="C37" s="12"/>
      <c r="D37" s="1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</row>
    <row r="38" spans="3:112" s="18" customFormat="1" ht="15">
      <c r="C38" s="12"/>
      <c r="D38" s="1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</row>
    <row r="39" spans="3:112" s="18" customFormat="1" ht="15">
      <c r="C39" s="12"/>
      <c r="D39" s="1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</row>
    <row r="40" spans="3:112" s="18" customFormat="1" ht="15">
      <c r="C40" s="12"/>
      <c r="D40" s="1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</row>
    <row r="41" spans="3:112" s="18" customFormat="1" ht="15">
      <c r="C41" s="12"/>
      <c r="D41" s="1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</row>
    <row r="42" spans="3:112" s="18" customFormat="1" ht="15">
      <c r="C42" s="12"/>
      <c r="D42" s="1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</row>
    <row r="43" spans="3:112" s="18" customFormat="1" ht="15">
      <c r="C43" s="12"/>
      <c r="D43" s="1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</row>
    <row r="44" spans="3:112" s="18" customFormat="1" ht="15">
      <c r="C44" s="12"/>
      <c r="D44" s="1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</row>
    <row r="45" spans="3:112" s="18" customFormat="1" ht="15">
      <c r="C45" s="12"/>
      <c r="D45" s="1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</row>
    <row r="46" spans="3:112" s="18" customFormat="1" ht="15">
      <c r="C46" s="12"/>
      <c r="D46" s="1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</row>
    <row r="47" spans="3:112" s="18" customFormat="1" ht="15">
      <c r="C47" s="12"/>
      <c r="D47" s="1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</row>
    <row r="48" spans="3:112" s="18" customFormat="1" ht="15">
      <c r="C48" s="12"/>
      <c r="D48" s="1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</row>
    <row r="49" spans="3:112" s="18" customFormat="1" ht="15">
      <c r="C49" s="12"/>
      <c r="D49" s="1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</row>
    <row r="50" spans="3:112" s="18" customFormat="1" ht="15">
      <c r="C50" s="12"/>
      <c r="D50" s="1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</row>
    <row r="51" spans="3:112" s="18" customFormat="1" ht="15">
      <c r="C51" s="12"/>
      <c r="D51" s="1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</row>
    <row r="52" spans="3:112" s="18" customFormat="1" ht="15">
      <c r="C52" s="12"/>
      <c r="D52" s="1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</row>
    <row r="53" spans="3:112" s="18" customFormat="1" ht="15">
      <c r="C53" s="12"/>
      <c r="D53" s="1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</row>
    <row r="54" spans="3:112" s="18" customFormat="1" ht="15">
      <c r="C54" s="12"/>
      <c r="D54" s="1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</row>
    <row r="55" spans="3:112" s="18" customFormat="1" ht="15">
      <c r="C55" s="12"/>
      <c r="D55" s="1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</row>
    <row r="56" spans="3:112" s="18" customFormat="1" ht="15">
      <c r="C56" s="12"/>
      <c r="D56" s="1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</row>
    <row r="57" spans="3:112" s="18" customFormat="1" ht="15">
      <c r="C57" s="12"/>
      <c r="D57" s="1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</row>
    <row r="58" spans="3:112" s="18" customFormat="1" ht="15">
      <c r="C58" s="12"/>
      <c r="D58" s="1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</row>
    <row r="59" spans="3:112" s="18" customFormat="1" ht="15">
      <c r="C59" s="12"/>
      <c r="D59" s="1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</row>
    <row r="60" spans="3:112" s="18" customFormat="1" ht="15">
      <c r="C60" s="12"/>
      <c r="D60" s="1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</row>
    <row r="61" spans="3:112" s="18" customFormat="1" ht="15">
      <c r="C61" s="12"/>
      <c r="D61" s="1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</row>
    <row r="62" spans="3:112" s="18" customFormat="1" ht="15">
      <c r="C62" s="12"/>
      <c r="D62" s="1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</row>
    <row r="63" spans="3:112" s="18" customFormat="1" ht="15">
      <c r="C63" s="12"/>
      <c r="D63" s="1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</row>
    <row r="64" spans="3:112" s="18" customFormat="1" ht="15">
      <c r="C64" s="12"/>
      <c r="D64" s="1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</row>
    <row r="65" spans="3:112" s="18" customFormat="1" ht="15">
      <c r="C65" s="12"/>
      <c r="D65" s="1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</row>
    <row r="66" spans="3:112" s="18" customFormat="1" ht="15">
      <c r="C66" s="12"/>
      <c r="D66" s="1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</row>
    <row r="67" spans="3:112" s="18" customFormat="1" ht="15">
      <c r="C67" s="12"/>
      <c r="D67" s="1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</row>
    <row r="68" spans="3:112" s="18" customFormat="1" ht="15">
      <c r="C68" s="12"/>
      <c r="D68" s="1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</row>
    <row r="69" spans="3:112" s="18" customFormat="1" ht="15">
      <c r="C69" s="12"/>
      <c r="D69" s="1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</row>
    <row r="70" spans="3:112" s="18" customFormat="1" ht="15">
      <c r="C70" s="12"/>
      <c r="D70" s="1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</row>
    <row r="71" spans="3:112" s="18" customFormat="1" ht="15">
      <c r="C71" s="12"/>
      <c r="D71" s="1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</row>
    <row r="72" spans="3:112" s="18" customFormat="1" ht="15">
      <c r="C72" s="12"/>
      <c r="D72" s="1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</row>
    <row r="73" spans="3:112" s="18" customFormat="1" ht="15">
      <c r="C73" s="12"/>
      <c r="D73" s="1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</row>
    <row r="74" spans="3:112" s="18" customFormat="1" ht="15">
      <c r="C74" s="12"/>
      <c r="D74" s="1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</row>
    <row r="75" spans="3:112" s="18" customFormat="1" ht="15">
      <c r="C75" s="12"/>
      <c r="D75" s="1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</row>
    <row r="76" spans="3:112" s="18" customFormat="1" ht="15">
      <c r="C76" s="12"/>
      <c r="D76" s="1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</row>
    <row r="77" spans="3:112" s="18" customFormat="1" ht="15">
      <c r="C77" s="12"/>
      <c r="D77" s="1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</row>
    <row r="78" spans="3:112" s="18" customFormat="1" ht="15">
      <c r="C78" s="12"/>
      <c r="D78" s="1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</row>
    <row r="79" spans="3:112" s="18" customFormat="1" ht="15">
      <c r="C79" s="12"/>
      <c r="D79" s="1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</row>
    <row r="80" spans="3:112" s="18" customFormat="1" ht="15">
      <c r="C80" s="12"/>
      <c r="D80" s="1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</row>
    <row r="81" spans="3:112" s="18" customFormat="1" ht="15">
      <c r="C81" s="12"/>
      <c r="D81" s="1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</row>
    <row r="82" spans="3:112" s="18" customFormat="1" ht="15">
      <c r="C82" s="12"/>
      <c r="D82" s="1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</row>
    <row r="83" spans="3:112" s="18" customFormat="1" ht="15">
      <c r="C83" s="12"/>
      <c r="D83" s="1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</row>
    <row r="84" spans="3:112" s="18" customFormat="1" ht="15">
      <c r="C84" s="12"/>
      <c r="D84" s="1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</row>
    <row r="85" spans="3:112" s="18" customFormat="1" ht="15">
      <c r="C85" s="12"/>
      <c r="D85" s="1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</row>
    <row r="86" spans="3:112" s="18" customFormat="1" ht="15">
      <c r="C86" s="12"/>
      <c r="D86" s="1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</row>
    <row r="87" spans="3:112" s="18" customFormat="1" ht="15">
      <c r="C87" s="12"/>
      <c r="D87" s="1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</row>
    <row r="88" spans="3:112" s="18" customFormat="1" ht="15">
      <c r="C88" s="12"/>
      <c r="D88" s="1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</row>
    <row r="89" spans="3:112" s="18" customFormat="1" ht="15">
      <c r="C89" s="12"/>
      <c r="D89" s="1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</row>
    <row r="90" spans="3:112" s="18" customFormat="1" ht="15">
      <c r="C90" s="12"/>
      <c r="D90" s="1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</row>
    <row r="91" spans="3:112" s="18" customFormat="1" ht="15">
      <c r="C91" s="12"/>
      <c r="D91" s="1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</row>
    <row r="92" spans="3:112" s="18" customFormat="1" ht="15">
      <c r="C92" s="12"/>
      <c r="D92" s="1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</row>
    <row r="93" spans="3:112" s="18" customFormat="1" ht="15">
      <c r="C93" s="12"/>
      <c r="D93" s="1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</row>
    <row r="94" spans="3:112" s="18" customFormat="1" ht="15">
      <c r="C94" s="12"/>
      <c r="D94" s="1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</row>
    <row r="95" spans="3:112" s="18" customFormat="1" ht="15">
      <c r="C95" s="12"/>
      <c r="D95" s="1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</row>
    <row r="96" spans="3:112" s="18" customFormat="1" ht="15">
      <c r="C96" s="12"/>
      <c r="D96" s="1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</row>
    <row r="97" spans="3:112" s="18" customFormat="1" ht="15">
      <c r="C97" s="12"/>
      <c r="D97" s="1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</row>
    <row r="98" spans="3:112" s="18" customFormat="1" ht="15">
      <c r="C98" s="12"/>
      <c r="D98" s="1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</row>
    <row r="99" spans="3:112" s="18" customFormat="1" ht="15">
      <c r="C99" s="12"/>
      <c r="D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</row>
    <row r="100" spans="3:112" s="18" customFormat="1" ht="15">
      <c r="C100" s="12"/>
      <c r="D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</row>
    <row r="101" spans="3:112" s="18" customFormat="1" ht="15">
      <c r="C101" s="12"/>
      <c r="D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</row>
    <row r="102" spans="3:112" s="18" customFormat="1" ht="15">
      <c r="C102" s="12"/>
      <c r="D102" s="1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</row>
    <row r="103" spans="3:112" s="18" customFormat="1" ht="15">
      <c r="C103" s="12"/>
      <c r="D103" s="1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</row>
    <row r="104" spans="3:112" s="18" customFormat="1" ht="15">
      <c r="C104" s="12"/>
      <c r="D104" s="1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</row>
    <row r="105" spans="3:112" s="18" customFormat="1" ht="15">
      <c r="C105" s="12"/>
      <c r="D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</row>
    <row r="106" spans="3:112" s="18" customFormat="1" ht="15">
      <c r="C106" s="12"/>
      <c r="D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</row>
    <row r="107" spans="3:112" s="18" customFormat="1" ht="15">
      <c r="C107" s="12"/>
      <c r="D107" s="1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</row>
    <row r="108" spans="3:112" s="18" customFormat="1" ht="15">
      <c r="C108" s="12"/>
      <c r="D108" s="1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</row>
    <row r="109" spans="3:112" s="18" customFormat="1" ht="15">
      <c r="C109" s="12"/>
      <c r="D109" s="1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</row>
    <row r="110" spans="3:112" s="18" customFormat="1" ht="15">
      <c r="C110" s="12"/>
      <c r="D110" s="1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</row>
    <row r="111" spans="3:112" s="18" customFormat="1" ht="15">
      <c r="C111" s="12"/>
      <c r="D111" s="1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</row>
    <row r="112" spans="3:112" s="18" customFormat="1" ht="15">
      <c r="C112" s="12"/>
      <c r="D112" s="1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</row>
    <row r="113" spans="3:112" s="18" customFormat="1" ht="15">
      <c r="C113" s="12"/>
      <c r="D113" s="1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</row>
    <row r="114" spans="3:112" s="18" customFormat="1" ht="15">
      <c r="C114" s="12"/>
      <c r="D114" s="1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</row>
    <row r="115" spans="3:112" s="18" customFormat="1" ht="15">
      <c r="C115" s="12"/>
      <c r="D115" s="1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</row>
    <row r="116" spans="3:112" s="18" customFormat="1" ht="15">
      <c r="C116" s="12"/>
      <c r="D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</row>
    <row r="117" spans="3:112" s="18" customFormat="1" ht="15">
      <c r="C117" s="12"/>
      <c r="D117" s="1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</row>
    <row r="118" spans="3:112" s="18" customFormat="1" ht="15">
      <c r="C118" s="12"/>
      <c r="D118" s="1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</row>
    <row r="119" spans="3:112" s="18" customFormat="1" ht="15">
      <c r="C119" s="12"/>
      <c r="D119" s="1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</row>
    <row r="120" spans="3:112" s="18" customFormat="1" ht="15">
      <c r="C120" s="12"/>
      <c r="D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</row>
    <row r="121" spans="3:112" s="18" customFormat="1" ht="15">
      <c r="C121" s="12"/>
      <c r="D121" s="1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</row>
    <row r="122" spans="3:112" s="18" customFormat="1" ht="15">
      <c r="C122" s="12"/>
      <c r="D122" s="1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</row>
    <row r="123" spans="3:112" s="18" customFormat="1" ht="15">
      <c r="C123" s="12"/>
      <c r="D123" s="1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</row>
    <row r="124" spans="3:112" s="18" customFormat="1" ht="15">
      <c r="C124" s="12"/>
      <c r="D124" s="1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</row>
    <row r="125" spans="3:112" s="18" customFormat="1" ht="15">
      <c r="C125" s="12"/>
      <c r="D125" s="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</row>
    <row r="126" spans="3:112" s="18" customFormat="1" ht="15">
      <c r="C126" s="12"/>
      <c r="D126" s="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</row>
    <row r="127" spans="3:112" s="18" customFormat="1" ht="15">
      <c r="C127" s="12"/>
      <c r="D127" s="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</row>
    <row r="128" spans="3:112" s="18" customFormat="1" ht="15">
      <c r="C128" s="12"/>
      <c r="D128" s="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</row>
    <row r="129" spans="3:112" s="18" customFormat="1" ht="15">
      <c r="C129" s="12"/>
      <c r="D129" s="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</row>
    <row r="130" spans="3:112" s="18" customFormat="1" ht="15">
      <c r="C130" s="12"/>
      <c r="D130" s="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</row>
    <row r="131" spans="3:112" s="18" customFormat="1" ht="15">
      <c r="C131" s="12"/>
      <c r="D131" s="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</row>
    <row r="132" spans="3:112" s="18" customFormat="1" ht="15">
      <c r="C132" s="12"/>
      <c r="D132" s="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</row>
    <row r="133" spans="3:112" s="18" customFormat="1" ht="15">
      <c r="C133" s="12"/>
      <c r="D133" s="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</row>
    <row r="134" spans="3:112" s="18" customFormat="1" ht="15">
      <c r="C134" s="12"/>
      <c r="D134" s="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</row>
    <row r="135" spans="3:112" s="18" customFormat="1" ht="15">
      <c r="C135" s="12"/>
      <c r="D135" s="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</row>
    <row r="136" spans="3:112" s="18" customFormat="1" ht="15">
      <c r="C136" s="12"/>
      <c r="D136" s="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</row>
    <row r="137" spans="3:112" s="18" customFormat="1" ht="15">
      <c r="C137" s="12"/>
      <c r="D137" s="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</row>
    <row r="138" spans="3:112" s="18" customFormat="1" ht="15">
      <c r="C138" s="12"/>
      <c r="D138" s="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</row>
    <row r="139" spans="3:112" s="18" customFormat="1" ht="15">
      <c r="C139" s="12"/>
      <c r="D139" s="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</row>
    <row r="140" spans="3:112" s="18" customFormat="1" ht="15">
      <c r="C140" s="12"/>
      <c r="D140" s="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</row>
    <row r="141" spans="3:112" s="18" customFormat="1" ht="15">
      <c r="C141" s="12"/>
      <c r="D141" s="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</row>
    <row r="142" spans="3:112" s="18" customFormat="1" ht="15">
      <c r="C142" s="12"/>
      <c r="D142" s="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</row>
    <row r="143" spans="3:112" s="18" customFormat="1" ht="15">
      <c r="C143" s="12"/>
      <c r="D143" s="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</row>
    <row r="144" spans="3:112" s="18" customFormat="1" ht="15">
      <c r="C144" s="12"/>
      <c r="D144" s="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</row>
    <row r="145" spans="3:112" s="18" customFormat="1" ht="15">
      <c r="C145" s="12"/>
      <c r="D145" s="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</row>
    <row r="146" spans="3:112" s="18" customFormat="1" ht="15">
      <c r="C146" s="12"/>
      <c r="D146" s="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</row>
    <row r="147" spans="3:112" s="18" customFormat="1" ht="15">
      <c r="C147" s="12"/>
      <c r="D147" s="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</row>
    <row r="148" spans="3:112" s="18" customFormat="1" ht="15">
      <c r="C148" s="12"/>
      <c r="D148" s="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</row>
    <row r="149" spans="3:112" s="18" customFormat="1" ht="15">
      <c r="C149" s="12"/>
      <c r="D149" s="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</row>
    <row r="150" spans="3:112" s="18" customFormat="1" ht="15">
      <c r="C150" s="12"/>
      <c r="D150" s="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</row>
    <row r="151" spans="3:112" s="18" customFormat="1" ht="15">
      <c r="C151" s="12"/>
      <c r="D151" s="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</row>
    <row r="152" spans="3:112" s="18" customFormat="1" ht="15">
      <c r="C152" s="12"/>
      <c r="D152" s="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</row>
    <row r="153" spans="3:112" s="18" customFormat="1" ht="15">
      <c r="C153" s="12"/>
      <c r="D153" s="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</row>
    <row r="154" spans="3:112" s="18" customFormat="1" ht="15">
      <c r="C154" s="12"/>
      <c r="D154" s="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</row>
    <row r="155" spans="3:112" s="18" customFormat="1" ht="15">
      <c r="C155" s="12"/>
      <c r="D155" s="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</row>
    <row r="156" spans="3:112" s="18" customFormat="1" ht="15">
      <c r="C156" s="12"/>
      <c r="D156" s="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</row>
    <row r="157" spans="3:112" s="18" customFormat="1" ht="15">
      <c r="C157" s="12"/>
      <c r="D157" s="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</row>
    <row r="158" spans="3:112" s="18" customFormat="1" ht="15">
      <c r="C158" s="12"/>
      <c r="D158" s="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</row>
    <row r="159" spans="3:112" s="18" customFormat="1" ht="15">
      <c r="C159" s="12"/>
      <c r="D159" s="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</row>
    <row r="160" spans="3:112" s="18" customFormat="1" ht="15">
      <c r="C160" s="12"/>
      <c r="D160" s="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</row>
    <row r="161" spans="3:112" s="18" customFormat="1" ht="15">
      <c r="C161" s="12"/>
      <c r="D161" s="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</row>
    <row r="162" spans="3:112" s="18" customFormat="1" ht="15">
      <c r="C162" s="12"/>
      <c r="D162" s="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</row>
    <row r="163" spans="3:112" s="18" customFormat="1" ht="15">
      <c r="C163" s="12"/>
      <c r="D163" s="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</row>
    <row r="164" spans="3:112" s="18" customFormat="1" ht="15">
      <c r="C164" s="12"/>
      <c r="D164" s="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</row>
    <row r="165" spans="3:112" s="18" customFormat="1" ht="15">
      <c r="C165" s="12"/>
      <c r="D165" s="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</row>
    <row r="166" spans="3:112" s="18" customFormat="1" ht="15">
      <c r="C166" s="12"/>
      <c r="D166" s="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</row>
    <row r="167" spans="3:112" s="18" customFormat="1" ht="15">
      <c r="C167" s="12"/>
      <c r="D167" s="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</row>
    <row r="168" spans="3:112" s="18" customFormat="1" ht="15">
      <c r="C168" s="12"/>
      <c r="D168" s="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</row>
    <row r="169" spans="3:112" s="18" customFormat="1" ht="15">
      <c r="C169" s="12"/>
      <c r="D169" s="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</row>
    <row r="170" spans="3:112" s="18" customFormat="1" ht="15">
      <c r="C170" s="12"/>
      <c r="D170" s="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</row>
    <row r="171" spans="3:112" s="18" customFormat="1" ht="15">
      <c r="C171" s="12"/>
      <c r="D171" s="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</row>
    <row r="172" spans="3:112" s="18" customFormat="1" ht="15">
      <c r="C172" s="12"/>
      <c r="D172" s="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</row>
    <row r="173" spans="3:112" s="18" customFormat="1" ht="15">
      <c r="C173" s="12"/>
      <c r="D173" s="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</row>
    <row r="174" spans="3:112" s="18" customFormat="1" ht="15">
      <c r="C174" s="12"/>
      <c r="D174" s="1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</row>
    <row r="175" spans="3:112" s="18" customFormat="1" ht="15">
      <c r="C175" s="12"/>
      <c r="D175" s="1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</row>
    <row r="176" spans="3:112" s="18" customFormat="1" ht="15">
      <c r="C176" s="12"/>
      <c r="D176" s="1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</row>
    <row r="177" spans="3:112" s="18" customFormat="1" ht="15">
      <c r="C177" s="12"/>
      <c r="D177" s="1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</row>
    <row r="178" spans="3:112" s="18" customFormat="1" ht="15">
      <c r="C178" s="12"/>
      <c r="D178" s="1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</row>
    <row r="179" spans="3:112" s="18" customFormat="1" ht="15">
      <c r="C179" s="12"/>
      <c r="D179" s="1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</row>
    <row r="180" spans="3:112" s="18" customFormat="1" ht="15">
      <c r="C180" s="12"/>
      <c r="D180" s="1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</row>
    <row r="181" spans="3:112" s="18" customFormat="1" ht="15">
      <c r="C181" s="12"/>
      <c r="D181" s="1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</row>
    <row r="182" spans="3:112" s="18" customFormat="1" ht="15">
      <c r="C182" s="12"/>
      <c r="D182" s="1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</row>
    <row r="183" spans="3:112" s="18" customFormat="1" ht="15">
      <c r="C183" s="12"/>
      <c r="D183" s="1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</row>
    <row r="184" spans="3:112" s="18" customFormat="1" ht="15">
      <c r="C184" s="12"/>
      <c r="D184" s="1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</row>
    <row r="185" spans="3:112" s="18" customFormat="1" ht="15">
      <c r="C185" s="12"/>
      <c r="D185" s="1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</row>
    <row r="186" spans="3:112" s="18" customFormat="1" ht="15">
      <c r="C186" s="12"/>
      <c r="D186" s="1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</row>
    <row r="187" spans="3:112" s="18" customFormat="1" ht="15">
      <c r="C187" s="12"/>
      <c r="D187" s="1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</row>
    <row r="188" spans="3:112" s="18" customFormat="1" ht="15">
      <c r="C188" s="12"/>
      <c r="D188" s="1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</row>
    <row r="189" spans="3:112" s="18" customFormat="1" ht="15">
      <c r="C189" s="12"/>
      <c r="D189" s="1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</row>
    <row r="190" spans="3:112" s="18" customFormat="1" ht="15">
      <c r="C190" s="12"/>
      <c r="D190" s="1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</row>
    <row r="191" spans="3:112" s="18" customFormat="1" ht="15">
      <c r="C191" s="12"/>
      <c r="D191" s="1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</row>
    <row r="192" spans="3:112" s="18" customFormat="1" ht="15">
      <c r="C192" s="12"/>
      <c r="D192" s="1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</row>
    <row r="193" spans="3:112" s="18" customFormat="1" ht="15">
      <c r="C193" s="12"/>
      <c r="D193" s="1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</row>
    <row r="194" spans="3:112" s="18" customFormat="1" ht="15">
      <c r="C194" s="12"/>
      <c r="D194" s="1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</row>
    <row r="195" spans="3:112" s="18" customFormat="1" ht="15">
      <c r="C195" s="12"/>
      <c r="D195" s="1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</row>
    <row r="196" spans="3:112" s="18" customFormat="1" ht="15">
      <c r="C196" s="12"/>
      <c r="D196" s="1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</row>
    <row r="197" spans="3:112" s="18" customFormat="1" ht="15">
      <c r="C197" s="12"/>
      <c r="D197" s="1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</row>
    <row r="198" spans="3:112" s="18" customFormat="1" ht="15">
      <c r="C198" s="12"/>
      <c r="D198" s="1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</row>
    <row r="199" spans="3:112" s="18" customFormat="1" ht="15">
      <c r="C199" s="12"/>
      <c r="D199" s="1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</row>
    <row r="200" spans="3:112" s="18" customFormat="1" ht="15">
      <c r="C200" s="12"/>
      <c r="D200" s="1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</row>
    <row r="201" spans="3:112" s="18" customFormat="1" ht="15">
      <c r="C201" s="12"/>
      <c r="D201" s="1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</row>
    <row r="202" spans="3:112" s="18" customFormat="1" ht="15">
      <c r="C202" s="12"/>
      <c r="D202" s="1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</row>
    <row r="203" spans="3:112" s="18" customFormat="1" ht="15">
      <c r="C203" s="12"/>
      <c r="D203" s="1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</row>
    <row r="204" spans="3:112" s="18" customFormat="1" ht="15">
      <c r="C204" s="12"/>
      <c r="D204" s="1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</row>
    <row r="205" spans="3:112" s="18" customFormat="1" ht="15">
      <c r="C205" s="12"/>
      <c r="D205" s="1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</row>
    <row r="206" spans="3:112" s="18" customFormat="1" ht="15">
      <c r="C206" s="12"/>
      <c r="D206" s="1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</row>
    <row r="207" spans="3:112" s="18" customFormat="1" ht="15">
      <c r="C207" s="12"/>
      <c r="D207" s="1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</row>
    <row r="208" spans="3:112" s="18" customFormat="1" ht="15">
      <c r="C208" s="12"/>
      <c r="D208" s="1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</row>
    <row r="209" spans="3:112" s="18" customFormat="1" ht="15">
      <c r="C209" s="12"/>
      <c r="D209" s="1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</row>
    <row r="210" spans="3:112" s="18" customFormat="1" ht="15">
      <c r="C210" s="12"/>
      <c r="D210" s="1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</row>
    <row r="211" spans="3:112" s="18" customFormat="1" ht="15">
      <c r="C211" s="12"/>
      <c r="D211" s="1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</row>
    <row r="212" spans="3:112" s="18" customFormat="1" ht="15">
      <c r="C212" s="12"/>
      <c r="D212" s="1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</row>
    <row r="213" spans="3:112" s="18" customFormat="1" ht="15">
      <c r="C213" s="12"/>
      <c r="D213" s="1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</row>
    <row r="214" spans="3:112" s="18" customFormat="1" ht="15">
      <c r="C214" s="12"/>
      <c r="D214" s="1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</row>
    <row r="215" spans="3:112" s="18" customFormat="1" ht="15">
      <c r="C215" s="12"/>
      <c r="D215" s="1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</row>
    <row r="216" spans="3:112" s="18" customFormat="1" ht="15">
      <c r="C216" s="12"/>
      <c r="D216" s="1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</row>
    <row r="217" spans="3:112" s="18" customFormat="1" ht="15">
      <c r="C217" s="12"/>
      <c r="D217" s="1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</row>
    <row r="218" spans="3:112" s="18" customFormat="1" ht="15">
      <c r="C218" s="12"/>
      <c r="D218" s="1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</row>
    <row r="219" spans="3:112" s="18" customFormat="1" ht="15">
      <c r="C219" s="12"/>
      <c r="D219" s="1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</row>
    <row r="220" spans="3:112" s="18" customFormat="1" ht="15">
      <c r="C220" s="12"/>
      <c r="D220" s="1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</row>
    <row r="221" spans="3:112" s="18" customFormat="1" ht="15">
      <c r="C221" s="12"/>
      <c r="D221" s="1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</row>
    <row r="222" spans="3:112" s="18" customFormat="1" ht="15">
      <c r="C222" s="12"/>
      <c r="D222" s="1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</row>
    <row r="223" spans="3:112" s="18" customFormat="1" ht="15">
      <c r="C223" s="12"/>
      <c r="D223" s="1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</row>
    <row r="224" spans="3:112" s="18" customFormat="1" ht="15">
      <c r="C224" s="12"/>
      <c r="D224" s="1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</row>
    <row r="225" spans="3:112" s="18" customFormat="1" ht="15">
      <c r="C225" s="12"/>
      <c r="D225" s="1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</row>
    <row r="226" spans="3:112" s="18" customFormat="1" ht="15">
      <c r="C226" s="12"/>
      <c r="D226" s="1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</row>
    <row r="227" spans="3:112" s="18" customFormat="1" ht="15">
      <c r="C227" s="12"/>
      <c r="D227" s="1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</row>
    <row r="228" spans="3:112" s="18" customFormat="1" ht="15">
      <c r="C228" s="12"/>
      <c r="D228" s="1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</row>
    <row r="229" spans="3:112" s="18" customFormat="1" ht="15">
      <c r="C229" s="12"/>
      <c r="D229" s="1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</row>
    <row r="230" spans="3:112" s="18" customFormat="1" ht="15">
      <c r="C230" s="12"/>
      <c r="D230" s="1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</row>
    <row r="231" spans="3:112" s="18" customFormat="1" ht="15">
      <c r="C231" s="12"/>
      <c r="D231" s="1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</row>
    <row r="232" spans="3:112" s="18" customFormat="1" ht="15">
      <c r="C232" s="12"/>
      <c r="D232" s="1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</row>
    <row r="233" spans="3:112" s="18" customFormat="1" ht="15">
      <c r="C233" s="12"/>
      <c r="D233" s="1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</row>
    <row r="234" spans="3:112" s="18" customFormat="1" ht="15">
      <c r="C234" s="12"/>
      <c r="D234" s="1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</row>
    <row r="235" spans="3:112" s="18" customFormat="1" ht="15">
      <c r="C235" s="12"/>
      <c r="D235" s="1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</row>
    <row r="236" spans="3:112" s="18" customFormat="1" ht="15">
      <c r="C236" s="12"/>
      <c r="D236" s="1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</row>
    <row r="237" spans="3:112" s="18" customFormat="1" ht="15">
      <c r="C237" s="12"/>
      <c r="D237" s="1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</row>
    <row r="238" spans="3:112" s="18" customFormat="1" ht="15">
      <c r="C238" s="12"/>
      <c r="D238" s="1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</row>
    <row r="239" spans="3:112" s="18" customFormat="1" ht="15">
      <c r="C239" s="12"/>
      <c r="D239" s="1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</row>
    <row r="240" spans="3:112" s="18" customFormat="1" ht="15">
      <c r="C240" s="12"/>
      <c r="D240" s="1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</row>
    <row r="241" spans="3:112" s="18" customFormat="1" ht="15">
      <c r="C241" s="12"/>
      <c r="D241" s="1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</row>
    <row r="242" spans="3:112" s="18" customFormat="1" ht="15">
      <c r="C242" s="12"/>
      <c r="D242" s="1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</row>
    <row r="243" spans="3:112" s="18" customFormat="1" ht="15">
      <c r="C243" s="12"/>
      <c r="D243" s="1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</row>
    <row r="244" spans="3:112" s="18" customFormat="1" ht="15">
      <c r="C244" s="12"/>
      <c r="D244" s="1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</row>
    <row r="245" spans="3:112" s="18" customFormat="1" ht="15">
      <c r="C245" s="12"/>
      <c r="D245" s="1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</row>
    <row r="246" spans="3:112" s="18" customFormat="1" ht="15">
      <c r="C246" s="12"/>
      <c r="D246" s="1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</row>
    <row r="247" spans="3:112" s="18" customFormat="1" ht="15">
      <c r="C247" s="12"/>
      <c r="D247" s="1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</row>
    <row r="248" spans="3:112" s="18" customFormat="1" ht="15">
      <c r="C248" s="12"/>
      <c r="D248" s="1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</row>
    <row r="249" spans="3:112" s="18" customFormat="1" ht="15">
      <c r="C249" s="12"/>
      <c r="D249" s="1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</row>
    <row r="250" spans="3:112" s="18" customFormat="1" ht="15">
      <c r="C250" s="12"/>
      <c r="D250" s="1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</row>
    <row r="251" spans="3:112" s="18" customFormat="1" ht="15">
      <c r="C251" s="12"/>
      <c r="D251" s="1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</row>
    <row r="252" spans="3:112" s="18" customFormat="1" ht="15">
      <c r="C252" s="12"/>
      <c r="D252" s="1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</row>
    <row r="253" spans="3:112" s="18" customFormat="1" ht="15">
      <c r="C253" s="12"/>
      <c r="D253" s="1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</row>
    <row r="254" spans="3:112" s="18" customFormat="1" ht="15">
      <c r="C254" s="12"/>
      <c r="D254" s="1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</row>
    <row r="255" spans="3:112" s="18" customFormat="1" ht="15">
      <c r="C255" s="12"/>
      <c r="D255" s="1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</row>
    <row r="256" spans="3:112" s="18" customFormat="1" ht="15">
      <c r="C256" s="12"/>
      <c r="D256" s="1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</row>
    <row r="257" spans="3:112" s="18" customFormat="1" ht="15">
      <c r="C257" s="12"/>
      <c r="D257" s="1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</row>
    <row r="258" spans="3:112" s="18" customFormat="1" ht="15">
      <c r="C258" s="12"/>
      <c r="D258" s="1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</row>
    <row r="259" spans="3:112" s="18" customFormat="1" ht="15">
      <c r="C259" s="12"/>
      <c r="D259" s="1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</row>
    <row r="260" spans="3:112" s="18" customFormat="1" ht="15">
      <c r="C260" s="12"/>
      <c r="D260" s="1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</row>
    <row r="261" spans="3:112" s="18" customFormat="1" ht="15">
      <c r="C261" s="12"/>
      <c r="D261" s="1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</row>
    <row r="262" spans="3:112" s="18" customFormat="1" ht="15">
      <c r="C262" s="12"/>
      <c r="D262" s="1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</row>
    <row r="263" spans="3:112" s="18" customFormat="1" ht="15">
      <c r="C263" s="12"/>
      <c r="D263" s="1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</row>
    <row r="264" spans="3:112" s="18" customFormat="1" ht="15">
      <c r="C264" s="12"/>
      <c r="D264" s="1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</row>
    <row r="265" spans="3:112" s="18" customFormat="1" ht="15">
      <c r="C265" s="12"/>
      <c r="D265" s="1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</row>
    <row r="266" spans="3:112" s="18" customFormat="1" ht="15">
      <c r="C266" s="12"/>
      <c r="D266" s="1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</row>
    <row r="267" spans="3:112" s="18" customFormat="1" ht="15">
      <c r="C267" s="12"/>
      <c r="D267" s="1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</row>
    <row r="268" spans="3:112" s="18" customFormat="1" ht="15">
      <c r="C268" s="12"/>
      <c r="D268" s="1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</row>
    <row r="269" spans="3:112" s="18" customFormat="1" ht="15">
      <c r="C269" s="12"/>
      <c r="D269" s="1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</row>
    <row r="270" spans="3:112" s="18" customFormat="1" ht="15">
      <c r="C270" s="12"/>
      <c r="D270" s="1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</row>
    <row r="271" spans="3:112" s="18" customFormat="1" ht="15">
      <c r="C271" s="12"/>
      <c r="D271" s="1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</row>
    <row r="272" spans="3:112" s="18" customFormat="1" ht="15">
      <c r="C272" s="12"/>
      <c r="D272" s="1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</row>
    <row r="273" spans="3:112" s="18" customFormat="1" ht="15">
      <c r="C273" s="12"/>
      <c r="D273" s="1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</row>
    <row r="274" spans="3:112" s="18" customFormat="1" ht="15">
      <c r="C274" s="12"/>
      <c r="D274" s="1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</row>
    <row r="275" spans="3:112" s="18" customFormat="1" ht="15">
      <c r="C275" s="12"/>
      <c r="D275" s="1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</row>
    <row r="276" spans="3:112" s="18" customFormat="1" ht="15">
      <c r="C276" s="12"/>
      <c r="D276" s="1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</row>
    <row r="277" spans="3:112" s="18" customFormat="1" ht="15">
      <c r="C277" s="12"/>
      <c r="D277" s="1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</row>
    <row r="278" spans="3:112" s="18" customFormat="1" ht="15">
      <c r="C278" s="12"/>
      <c r="D278" s="1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</row>
    <row r="279" spans="3:112" s="18" customFormat="1" ht="15">
      <c r="C279" s="12"/>
      <c r="D279" s="1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</row>
    <row r="280" spans="3:112" s="18" customFormat="1" ht="15">
      <c r="C280" s="12"/>
      <c r="D280" s="1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</row>
    <row r="281" spans="3:112" s="18" customFormat="1" ht="15">
      <c r="C281" s="12"/>
      <c r="D281" s="1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</row>
    <row r="282" spans="3:112" s="18" customFormat="1" ht="15">
      <c r="C282" s="12"/>
      <c r="D282" s="1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</row>
    <row r="283" spans="3:112" s="18" customFormat="1" ht="15">
      <c r="C283" s="12"/>
      <c r="D283" s="1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</row>
    <row r="284" spans="3:112" s="18" customFormat="1" ht="15">
      <c r="C284" s="12"/>
      <c r="D284" s="1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</row>
    <row r="285" spans="3:112" s="18" customFormat="1" ht="15">
      <c r="C285" s="12"/>
      <c r="D285" s="1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</row>
    <row r="286" spans="3:112" s="18" customFormat="1" ht="15">
      <c r="C286" s="12"/>
      <c r="D286" s="1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</row>
    <row r="287" spans="3:112" s="18" customFormat="1" ht="15">
      <c r="C287" s="12"/>
      <c r="D287" s="1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</row>
    <row r="288" spans="3:112" s="18" customFormat="1" ht="15">
      <c r="C288" s="12"/>
      <c r="D288" s="1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</row>
    <row r="289" spans="3:112" s="18" customFormat="1" ht="15">
      <c r="C289" s="12"/>
      <c r="D289" s="1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</row>
    <row r="290" spans="3:112" s="18" customFormat="1" ht="15">
      <c r="C290" s="12"/>
      <c r="D290" s="1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</row>
    <row r="291" spans="3:112" s="18" customFormat="1" ht="15">
      <c r="C291" s="12"/>
      <c r="D291" s="1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</row>
    <row r="292" spans="3:112" s="18" customFormat="1" ht="15">
      <c r="C292" s="12"/>
      <c r="D292" s="1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</row>
    <row r="293" spans="3:112" s="18" customFormat="1" ht="15">
      <c r="C293" s="12"/>
      <c r="D293" s="1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</row>
    <row r="294" spans="3:112" s="18" customFormat="1" ht="15">
      <c r="C294" s="12"/>
      <c r="D294" s="1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</row>
    <row r="295" spans="3:112" s="18" customFormat="1" ht="15">
      <c r="C295" s="12"/>
      <c r="D295" s="1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</row>
    <row r="296" spans="3:112" s="18" customFormat="1" ht="15">
      <c r="C296" s="12"/>
      <c r="D296" s="1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</row>
    <row r="297" spans="3:112" s="18" customFormat="1" ht="15">
      <c r="C297" s="12"/>
      <c r="D297" s="1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</row>
    <row r="298" spans="3:112" s="18" customFormat="1" ht="15">
      <c r="C298" s="12"/>
      <c r="D298" s="1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</row>
    <row r="299" spans="3:112" s="18" customFormat="1" ht="15">
      <c r="C299" s="12"/>
      <c r="D299" s="1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</row>
    <row r="300" spans="3:112" s="18" customFormat="1" ht="15">
      <c r="C300" s="12"/>
      <c r="D300" s="1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</row>
    <row r="301" spans="3:112" s="18" customFormat="1" ht="15">
      <c r="C301" s="12"/>
      <c r="D301" s="1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</row>
    <row r="302" spans="3:112" s="18" customFormat="1" ht="15">
      <c r="C302" s="12"/>
      <c r="D302" s="1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</row>
    <row r="303" spans="3:112" s="18" customFormat="1" ht="15">
      <c r="C303" s="12"/>
      <c r="D303" s="1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</row>
    <row r="304" spans="3:112" s="18" customFormat="1" ht="15">
      <c r="C304" s="12"/>
      <c r="D304" s="1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</row>
    <row r="305" spans="3:112" s="18" customFormat="1" ht="15">
      <c r="C305" s="12"/>
      <c r="D305" s="1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</row>
    <row r="306" spans="3:112" s="18" customFormat="1" ht="15">
      <c r="C306" s="12"/>
      <c r="D306" s="1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</row>
    <row r="307" spans="3:112" s="18" customFormat="1" ht="15">
      <c r="C307" s="12"/>
      <c r="D307" s="1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</row>
    <row r="308" spans="3:112" s="18" customFormat="1" ht="15">
      <c r="C308" s="12"/>
      <c r="D308" s="1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</row>
    <row r="309" spans="3:112" s="18" customFormat="1" ht="15">
      <c r="C309" s="12"/>
      <c r="D309" s="1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</row>
    <row r="310" spans="3:112" s="18" customFormat="1" ht="15">
      <c r="C310" s="12"/>
      <c r="D310" s="1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</row>
    <row r="311" spans="3:112" s="18" customFormat="1" ht="15">
      <c r="C311" s="12"/>
      <c r="D311" s="1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</row>
    <row r="312" spans="3:112" s="18" customFormat="1" ht="15">
      <c r="C312" s="12"/>
      <c r="D312" s="1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</row>
    <row r="313" spans="3:112" s="18" customFormat="1" ht="15">
      <c r="C313" s="12"/>
      <c r="D313" s="1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</row>
    <row r="314" spans="3:112" s="18" customFormat="1" ht="15">
      <c r="C314" s="12"/>
      <c r="D314" s="1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</row>
    <row r="315" spans="3:112" s="18" customFormat="1" ht="15">
      <c r="C315" s="12"/>
      <c r="D315" s="1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</row>
    <row r="316" spans="3:112" s="18" customFormat="1" ht="15">
      <c r="C316" s="12"/>
      <c r="D316" s="1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</row>
    <row r="317" spans="3:112" s="18" customFormat="1" ht="15">
      <c r="C317" s="12"/>
      <c r="D317" s="1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</row>
    <row r="318" spans="3:112" s="18" customFormat="1" ht="15">
      <c r="C318" s="12"/>
      <c r="D318" s="1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</row>
    <row r="319" spans="3:112" s="18" customFormat="1" ht="15">
      <c r="C319" s="12"/>
      <c r="D319" s="1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</row>
    <row r="320" spans="3:112" s="18" customFormat="1" ht="15">
      <c r="C320" s="12"/>
      <c r="D320" s="1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</row>
    <row r="321" spans="3:112" s="18" customFormat="1" ht="15">
      <c r="C321" s="12"/>
      <c r="D321" s="1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</row>
    <row r="322" spans="3:112" s="18" customFormat="1" ht="15">
      <c r="C322" s="12"/>
      <c r="D322" s="1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</row>
    <row r="323" spans="3:112" s="18" customFormat="1" ht="15">
      <c r="C323" s="12"/>
      <c r="D323" s="1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</row>
    <row r="324" spans="3:112" s="18" customFormat="1" ht="15">
      <c r="C324" s="12"/>
      <c r="D324" s="1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</row>
    <row r="325" spans="3:112" s="18" customFormat="1" ht="15">
      <c r="C325" s="12"/>
      <c r="D325" s="1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</row>
    <row r="326" spans="3:112" s="18" customFormat="1" ht="15">
      <c r="C326" s="12"/>
      <c r="D326" s="1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</row>
    <row r="327" spans="3:112" s="18" customFormat="1" ht="15">
      <c r="C327" s="12"/>
      <c r="D327" s="1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</row>
    <row r="328" spans="3:112" s="18" customFormat="1" ht="15">
      <c r="C328" s="12"/>
      <c r="D328" s="1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</row>
    <row r="329" spans="3:112" s="18" customFormat="1" ht="15">
      <c r="C329" s="12"/>
      <c r="D329" s="1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</row>
    <row r="330" spans="3:112" s="18" customFormat="1" ht="15">
      <c r="C330" s="12"/>
      <c r="D330" s="1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</row>
    <row r="331" spans="3:112" s="18" customFormat="1" ht="15">
      <c r="C331" s="12"/>
      <c r="D331" s="1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</row>
    <row r="332" spans="3:112" s="18" customFormat="1" ht="15">
      <c r="C332" s="12"/>
      <c r="D332" s="1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</row>
    <row r="333" spans="3:112" s="18" customFormat="1" ht="15">
      <c r="C333" s="12"/>
      <c r="D333" s="1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</row>
    <row r="334" spans="3:112" s="18" customFormat="1" ht="15">
      <c r="C334" s="12"/>
      <c r="D334" s="1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</row>
    <row r="335" spans="3:112" s="18" customFormat="1" ht="15">
      <c r="C335" s="12"/>
      <c r="D335" s="1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</row>
    <row r="336" spans="3:112" s="18" customFormat="1" ht="15">
      <c r="C336" s="12"/>
      <c r="D336" s="1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</row>
    <row r="337" spans="3:112" s="18" customFormat="1" ht="15">
      <c r="C337" s="12"/>
      <c r="D337" s="1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</row>
    <row r="338" spans="3:112" s="18" customFormat="1" ht="15">
      <c r="C338" s="12"/>
      <c r="D338" s="1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</row>
    <row r="339" spans="3:112" s="18" customFormat="1" ht="15">
      <c r="C339" s="12"/>
      <c r="D339" s="1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</row>
    <row r="340" spans="3:112" s="18" customFormat="1" ht="15">
      <c r="C340" s="12"/>
      <c r="D340" s="1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</row>
    <row r="341" spans="3:112" s="18" customFormat="1" ht="15">
      <c r="C341" s="12"/>
      <c r="D341" s="1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</row>
    <row r="342" spans="3:112" s="18" customFormat="1" ht="15">
      <c r="C342" s="12"/>
      <c r="D342" s="1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</row>
    <row r="343" spans="3:112" s="18" customFormat="1" ht="15">
      <c r="C343" s="12"/>
      <c r="D343" s="1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</row>
    <row r="344" spans="3:112" s="18" customFormat="1" ht="15">
      <c r="C344" s="12"/>
      <c r="D344" s="1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</row>
    <row r="345" spans="3:112" s="18" customFormat="1" ht="15">
      <c r="C345" s="12"/>
      <c r="D345" s="1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</row>
    <row r="346" spans="3:112" s="18" customFormat="1" ht="15">
      <c r="C346" s="12"/>
      <c r="D346" s="1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</row>
    <row r="347" spans="3:112" s="18" customFormat="1" ht="15">
      <c r="C347" s="12"/>
      <c r="D347" s="1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</row>
    <row r="348" spans="3:112" s="18" customFormat="1" ht="15">
      <c r="C348" s="12"/>
      <c r="D348" s="1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</row>
    <row r="349" spans="3:112" s="18" customFormat="1" ht="15">
      <c r="C349" s="12"/>
      <c r="D349" s="1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</row>
    <row r="350" spans="3:112" s="18" customFormat="1" ht="15">
      <c r="C350" s="12"/>
      <c r="D350" s="1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</row>
    <row r="351" spans="3:112" s="18" customFormat="1" ht="15">
      <c r="C351" s="12"/>
      <c r="D351" s="1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</row>
    <row r="352" spans="3:112" s="18" customFormat="1" ht="15">
      <c r="C352" s="12"/>
      <c r="D352" s="1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</row>
    <row r="353" spans="3:112" s="18" customFormat="1" ht="15">
      <c r="C353" s="12"/>
      <c r="D353" s="1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</row>
    <row r="354" spans="3:112" s="18" customFormat="1" ht="15">
      <c r="C354" s="12"/>
      <c r="D354" s="1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</row>
    <row r="355" spans="3:112" s="18" customFormat="1" ht="15">
      <c r="C355" s="12"/>
      <c r="D355" s="1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</row>
    <row r="356" spans="3:112" s="18" customFormat="1" ht="15">
      <c r="C356" s="12"/>
      <c r="D356" s="1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</row>
    <row r="357" spans="3:112" s="18" customFormat="1" ht="15">
      <c r="C357" s="12"/>
      <c r="D357" s="1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</row>
    <row r="358" spans="3:112" s="18" customFormat="1" ht="15">
      <c r="C358" s="12"/>
      <c r="D358" s="1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</row>
    <row r="359" spans="3:112" s="18" customFormat="1" ht="15">
      <c r="C359" s="12"/>
      <c r="D359" s="1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</row>
    <row r="360" spans="3:112" s="18" customFormat="1" ht="15">
      <c r="C360" s="12"/>
      <c r="D360" s="1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</row>
    <row r="361" spans="3:112" s="18" customFormat="1" ht="15">
      <c r="C361" s="12"/>
      <c r="D361" s="1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</row>
    <row r="362" spans="3:112" s="18" customFormat="1" ht="15">
      <c r="C362" s="12"/>
      <c r="D362" s="1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</row>
    <row r="363" spans="3:112" s="18" customFormat="1" ht="15">
      <c r="C363" s="12"/>
      <c r="D363" s="1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</row>
    <row r="364" spans="3:112" s="18" customFormat="1" ht="15">
      <c r="C364" s="12"/>
      <c r="D364" s="1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</row>
    <row r="365" spans="3:112" s="18" customFormat="1" ht="15">
      <c r="C365" s="12"/>
      <c r="D365" s="1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</row>
    <row r="366" spans="3:112" s="18" customFormat="1" ht="15">
      <c r="C366" s="12"/>
      <c r="D366" s="1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</row>
    <row r="367" spans="3:112" s="18" customFormat="1" ht="15">
      <c r="C367" s="12"/>
      <c r="D367" s="1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</row>
    <row r="368" spans="3:112" s="18" customFormat="1" ht="15">
      <c r="C368" s="12"/>
      <c r="D368" s="1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</row>
    <row r="369" spans="3:112" s="18" customFormat="1" ht="15">
      <c r="C369" s="12"/>
      <c r="D369" s="1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</row>
    <row r="370" spans="3:112" s="18" customFormat="1" ht="15">
      <c r="C370" s="12"/>
      <c r="D370" s="1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</row>
    <row r="371" spans="3:112" s="18" customFormat="1" ht="15">
      <c r="C371" s="12"/>
      <c r="D371" s="1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</row>
    <row r="372" spans="3:112" s="18" customFormat="1" ht="15">
      <c r="C372" s="12"/>
      <c r="D372" s="1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</row>
    <row r="373" spans="3:112" s="18" customFormat="1" ht="15">
      <c r="C373" s="12"/>
      <c r="D373" s="1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</row>
    <row r="374" spans="3:112" s="18" customFormat="1" ht="15">
      <c r="C374" s="12"/>
      <c r="D374" s="1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</row>
    <row r="375" spans="3:112" s="18" customFormat="1" ht="15">
      <c r="C375" s="12"/>
      <c r="D375" s="1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</row>
    <row r="376" spans="3:112" s="18" customFormat="1" ht="15">
      <c r="C376" s="12"/>
      <c r="D376" s="1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</row>
    <row r="377" spans="3:112" s="18" customFormat="1" ht="15">
      <c r="C377" s="12"/>
      <c r="D377" s="1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</row>
    <row r="378" spans="3:112" s="18" customFormat="1" ht="15">
      <c r="C378" s="12"/>
      <c r="D378" s="1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</row>
    <row r="379" spans="3:112" s="18" customFormat="1" ht="15">
      <c r="C379" s="12"/>
      <c r="D379" s="1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</row>
    <row r="380" spans="3:112" s="18" customFormat="1" ht="15">
      <c r="C380" s="12"/>
      <c r="D380" s="1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</row>
    <row r="381" spans="3:112" s="18" customFormat="1" ht="15">
      <c r="C381" s="12"/>
      <c r="D381" s="1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</row>
    <row r="382" spans="3:112" s="18" customFormat="1" ht="15">
      <c r="C382" s="12"/>
      <c r="D382" s="1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</row>
    <row r="383" spans="3:112" s="18" customFormat="1" ht="15">
      <c r="C383" s="12"/>
      <c r="D383" s="1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</row>
    <row r="384" spans="3:112" s="18" customFormat="1" ht="15">
      <c r="C384" s="12"/>
      <c r="D384" s="1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</row>
    <row r="385" spans="3:112" s="18" customFormat="1" ht="15">
      <c r="C385" s="12"/>
      <c r="D385" s="1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</row>
    <row r="386" spans="3:112" s="18" customFormat="1" ht="15">
      <c r="C386" s="12"/>
      <c r="D386" s="1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</row>
    <row r="387" spans="3:112" s="18" customFormat="1" ht="15">
      <c r="C387" s="12"/>
      <c r="D387" s="1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</row>
    <row r="388" spans="3:112" s="18" customFormat="1" ht="15">
      <c r="C388" s="12"/>
      <c r="D388" s="1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</row>
    <row r="389" spans="3:112" s="18" customFormat="1" ht="15">
      <c r="C389" s="12"/>
      <c r="D389" s="1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</row>
    <row r="390" spans="3:112" s="18" customFormat="1" ht="15">
      <c r="C390" s="12"/>
      <c r="D390" s="1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</row>
    <row r="391" spans="3:112" s="18" customFormat="1" ht="15">
      <c r="C391" s="12"/>
      <c r="D391" s="1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</row>
    <row r="392" spans="3:112" s="18" customFormat="1" ht="15">
      <c r="C392" s="12"/>
      <c r="D392" s="1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</row>
    <row r="393" spans="3:112" s="18" customFormat="1" ht="15">
      <c r="C393" s="12"/>
      <c r="D393" s="1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</row>
    <row r="394" spans="3:112" s="18" customFormat="1" ht="15">
      <c r="C394" s="12"/>
      <c r="D394" s="1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</row>
    <row r="395" spans="3:112" s="18" customFormat="1" ht="15">
      <c r="C395" s="12"/>
      <c r="D395" s="1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</row>
    <row r="396" spans="3:112" s="18" customFormat="1" ht="15">
      <c r="C396" s="12"/>
      <c r="D396" s="1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</row>
    <row r="397" spans="3:112" s="18" customFormat="1" ht="15">
      <c r="C397" s="12"/>
      <c r="D397" s="1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</row>
    <row r="398" spans="3:112" s="18" customFormat="1" ht="15">
      <c r="C398" s="12"/>
      <c r="D398" s="1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</row>
    <row r="399" spans="3:112" s="18" customFormat="1" ht="15">
      <c r="C399" s="12"/>
      <c r="D399" s="1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</row>
  </sheetData>
  <mergeCells count="24">
    <mergeCell ref="BZ3:CD5"/>
    <mergeCell ref="CF3:CJ5"/>
    <mergeCell ref="CX3:DB5"/>
    <mergeCell ref="DD3:DH5"/>
    <mergeCell ref="CL3:CP5"/>
    <mergeCell ref="CR3:CV5"/>
    <mergeCell ref="BB3:BF5"/>
    <mergeCell ref="BH3:BL5"/>
    <mergeCell ref="BN3:BR5"/>
    <mergeCell ref="BT3:BX5"/>
    <mergeCell ref="F3:J5"/>
    <mergeCell ref="L3:P5"/>
    <mergeCell ref="R3:V5"/>
    <mergeCell ref="X3:AB5"/>
    <mergeCell ref="AJ3:AN5"/>
    <mergeCell ref="AP3:AT5"/>
    <mergeCell ref="AV3:AZ5"/>
    <mergeCell ref="AD3:AH5"/>
    <mergeCell ref="B1:D1"/>
    <mergeCell ref="B15:B17"/>
    <mergeCell ref="C2:D2"/>
    <mergeCell ref="B7:B9"/>
    <mergeCell ref="B11:B13"/>
    <mergeCell ref="B3:D3"/>
  </mergeCells>
  <conditionalFormatting sqref="D7:D9 AV11:AZ13 X11:AB13 D11:D13 AD11:AH13 F11:J13 L15:P17 R15:V17 X15:AB17 AD15:AH17 F15:J17 L7:P9 R7:V9 X7:AB9 AD7:AH9 F7:J9 L11:P13 R11:V13 AP11:AT13 AV15:AZ17 AJ15:AN17 AP15:AT17 AV7:AZ9 AJ7:AN9 AP7:AT9 AJ11:AN13 D15:D17 BH11:BL13 BB11:BF13 BH15:BL17 BB15:BF17 BH7:BL9 BB7:BF9 BT11:BX13 BN11:BR13 BT15:BX17 BN15:BR17 BT7:BX9 BN7:BR9 CF11:CJ13 BZ11:CD13 CF15:CJ17 BZ15:CD17 CF7:CJ9 BZ7:CD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C7:C9 C11:C13 C15:C17">
    <cfRule type="expression" priority="3" dxfId="0" stopIfTrue="1">
      <formula>D7&gt;0</formula>
    </cfRule>
    <cfRule type="expression" priority="4" dxfId="1" stopIfTrue="1">
      <formula>D7&lt;0</formula>
    </cfRule>
  </conditionalFormatting>
  <conditionalFormatting sqref="CL7:CP9 CR11:CV13 CL11:CP13 CL15:CP17 CR15:CV17 CR7:CV9 CX7:DB9 DD11:DH13 CX11:DB13 CX15:DB17 DD15:DH17 DD7:DH9">
    <cfRule type="cellIs" priority="5" dxfId="2" operator="greaterThan" stopIfTrue="1">
      <formula>0</formula>
    </cfRule>
    <cfRule type="cellIs" priority="6" dxfId="1" operator="lessThan" stopIfTrue="1">
      <formula>0</formula>
    </cfRule>
  </conditionalFormatting>
  <dataValidations count="10">
    <dataValidation type="list" allowBlank="1" showInputMessage="1" showErrorMessage="1" errorTitle="Wrong symbol" error="введите + или -" sqref="AD10:AE10 AA10:AB10 O10:P10 R10:S10 F10:G10 F14:G14 AD14:AE14 AA14:AB14 O14:P14 R14:S14 R18:S18 F18:G18 AD18:AE18 AA18:AB18 O18:P18 AD6:AE6 AA6:AB6 O6:P6 R6:S6 F6:G6 AV10:AW10 AS10:AT10 AJ10:AK10 AV14:AW14 AS14:AT14 AJ14:AK14 AJ18:AK18 AV18:AW18 AS18:AT18 AV6:AW6 AS6:AT6 AJ6:AK6 CR10:CS10 CO10:CP10 CR14:CS14 CO14:CP14 CR18:CS18 CO18:CP18 CR6:CS6 CO6:CP6 BH10:BI10 BE10:BF10 BH14:BI14 BE14:BF14 BH18:BI18 BE18:BF18 BH6:BI6 BE6:BF6 BT10:BU10 BQ10:BR10 BT14:BU14 BQ14:BR14 BT18:BU18 BQ18:BR18 BT6:BU6 BQ6:BR6 CF10:CG10 CC10:CD10 CF14:CG14 CC14:CD14 CF18:CG18 CC18:CD18 CF6:CG6 CC6:CD6 DD10:DE10 DA10:DB10 DD14:DE14 DA14:DB14 DD18:DE18 DA18:DB18 DD6:DE6 DA6:DB6">
      <formula1>$C$1:$C$3</formula1>
    </dataValidation>
    <dataValidation type="list" allowBlank="1" showInputMessage="1" showErrorMessage="1" errorTitle="Wrong symbol" error="введите + или -" sqref="F7:F9 L7:L9 R7:R9 X7:X9 AD7:AD9 F11:F13 L11:L13 R11:R13 X11:X13 AD11:AD13 F15:F17 L15:L17 R15:R17 X15:X17 AD15:AD17 AJ7:AJ9 AP7:AP9 AV7:AV9 AJ11:AJ13 AP11:AP13 AV11:AV13 AJ15:AJ17 AP15:AP17 AV15:AV17 BB7:BB9 BH7:BH9 BB11:BB13 BH11:BH13 BB15:BB17 BH15:BH17 BN7:BN9 BT7:BT9 BN11:BN13 BT11:BT13 BN15:BN17 BT15:BT17 BZ7:BZ9 CF7:CF9 BZ11:BZ13 CF11:CF13 BZ15:BZ17 CF15:CF17">
      <formula1>"10,-10,0"</formula1>
    </dataValidation>
    <dataValidation type="list" allowBlank="1" showInputMessage="1" showErrorMessage="1" errorTitle="Wrong symbol" error="введите + или -" sqref="G7:G9 M7:M9 S7:S9 Y7:Y9 AE7:AE9 G11:G13 M11:M13 S11:S13 Y11:Y13 AE11:AE13 G15:G17 M15:M17 S15:S17 Y15:Y17 AE15:AE17 AK7:AK9 AQ7:AQ9 AW7:AW9 AK11:AK13 AQ11:AQ13 AW11:AW13 AK15:AK17 AQ15:AQ17 AW15:AW17 BC7:BC9 BI7:BI9 BC11:BC13 BI11:BI13 BC15:BC17 BI15:BI17 BO7:BO9 BU7:BU9 BO11:BO13 BU11:BU13 BO15:BO17 BU15:BU17 CA7:CA9 CG7:CG9 CA11:CA13 CG11:CG13 CA15:CA17 CG15:CG17">
      <formula1>"20,-20,0"</formula1>
    </dataValidation>
    <dataValidation type="list" allowBlank="1" showInputMessage="1" showErrorMessage="1" errorTitle="Wrong symbol" error="введите + или -" sqref="H7:H9 N7:N9 T7:T9 Z7:Z9 AF7:AF9 H11:H13 N11:N13 T11:T13 Z11:Z13 AF11:AF13 H15:H17 N15:N17 T15:T17 Z15:Z17 AF15:AF17 AL7:AL9 AR7:AR9 AX7:AX9 AL11:AL13 AR11:AR13 AX11:AX13 AL15:AL17 AR15:AR17 AX15:AX17 BD7:BD9 BJ7:BJ9 BD11:BD13 BJ11:BJ13 BD15:BD17 BJ15:BJ17 BP7:BP9 BV7:BV9 BP11:BP13 BV11:BV13 BP15:BP17 BV15:BV17 CB7:CB9 CH7:CH9 CB11:CB13 CH11:CH13 CB15:CB17 CH15:CH17">
      <formula1>"-30,0,30"</formula1>
    </dataValidation>
    <dataValidation type="list" allowBlank="1" showInputMessage="1" showErrorMessage="1" errorTitle="Wrong symbol" error="введите + или -" sqref="I7:I9 O7:O9 U7:U9 AA7:AA9 AG7:AG9 I11:I13 O11:O13 U11:U13 AA11:AA13 AG11:AG13 I15:I17 O15:O17 U15:U17 AA15:AA17 AG15:AG17 AM7:AM9 AS7:AS9 AY7:AY9 AM11:AM13 AS11:AS13 AY11:AY13 AM15:AM17 AS15:AS17 AY15:AY17 CM7:CM9 CM11:CM13 CM15:CM17 CS7:CS9 CS11:CS13 CS15:CS17 BE7:BE9 BK7:BK9 BE11:BE13 BK11:BK13 BE15:BE17 BK15:BK17 BQ7:BQ9 BW7:BW9 BQ11:BQ13 BW11:BW13 BQ15:BQ17 BW15:BW17 CC7:CC9 CI7:CI9 CC11:CC13 CI11:CI13 CC15:CC17 CI15:CI17 CY7:CY9 CY11:CY13 CY15:CY17 DE7:DE9 DE11:DE13 DE15:DE17">
      <formula1>"-40,0,40"</formula1>
    </dataValidation>
    <dataValidation type="list" allowBlank="1" showInputMessage="1" showErrorMessage="1" errorTitle="Wrong symbol" error="введите + или -" sqref="AH7:AH9 J7:J9 P7:P9 V7:V9 AB7:AB9 AH11:AH13 J11:J13 P11:P13 V11:V13 AB11:AB13 AH15:AH17 J15:J17 P15:P17 V15:V17 AB15:AB17 AZ11:AZ13 AN7:AN9 AT7:AT9 AZ15:AZ17 AN11:AN13 AT11:AT13 AT15:AT17 AN15:AN17 AZ7:AZ9 BL11:BL13 BF7:BF9 BL15:BL17 BF11:BF13 BF15:BF17 BL7:BL9 BX11:BX13 BR7:BR9 BX15:BX17 BR11:BR13 BR15:BR17 BX7:BX9 CJ11:CJ13 CD7:CD9 CJ15:CJ17 CD11:CD13 CD15:CD17 CJ7:CJ9">
      <formula1>"-50,0,50"</formula1>
    </dataValidation>
    <dataValidation type="list" allowBlank="1" showInputMessage="1" showErrorMessage="1" errorTitle="Wrong symbol" error="введите + или -" sqref="CN7:CN9 CN11:CN13 CN15:CN17 CT7:CT9 CT11:CT13 CT15:CT17 CZ7:CZ9 CZ11:CZ13 CZ15:CZ17 DF7:DF9 DF11:DF13 DF15:DF17">
      <formula1>"-60,0,60"</formula1>
    </dataValidation>
    <dataValidation type="list" allowBlank="1" showInputMessage="1" showErrorMessage="1" errorTitle="Wrong symbol" error="введите + или -" sqref="CO7:CO9 CO11:CO13 CO15:CO17 CU7:CU9 CU11:CU13 CU15:CU17 DA7:DA9 DA11:DA13 DA15:DA17 DG7:DG9 DG11:DG13 DG15:DG17">
      <formula1>"-80,0,80"</formula1>
    </dataValidation>
    <dataValidation type="list" allowBlank="1" showInputMessage="1" showErrorMessage="1" errorTitle="Wrong symbol" error="введите + или -" sqref="CP7:CP9 CP11:CP13 CP15:CP17 CV11:CV13 CV15:CV17 CV7:CV9 DB7:DB9 DB11:DB13 DB15:DB17 DH11:DH13 DH15:DH17 DH7:DH9">
      <formula1>"-100,0,100"</formula1>
    </dataValidation>
    <dataValidation type="list" allowBlank="1" showInputMessage="1" showErrorMessage="1" errorTitle="Wrong symbol" error="введите + или -" sqref="CL7:CL9 CL11:CL13 CL15:CL17 CR7:CR9 CR11:CR13 CR15:CR17 CX7:CX9 CX11:CX13 CX15:CX17 DD7:DD9 DD11:DD13 DD15:DD17">
      <formula1>"-20,0,20"</formula1>
    </dataValidation>
  </dataValidation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EK391"/>
  <sheetViews>
    <sheetView tabSelected="1" zoomScale="75" zoomScaleNormal="75" workbookViewId="0" topLeftCell="A1">
      <pane xSplit="4" ySplit="5" topLeftCell="L6" activePane="bottomRight" state="frozen"/>
      <selection pane="topLeft" activeCell="O6" sqref="O6"/>
      <selection pane="topRight" activeCell="O6" sqref="O6"/>
      <selection pane="bottomLeft" activeCell="O6" sqref="O6"/>
      <selection pane="bottomRight" activeCell="D13" sqref="D13"/>
    </sheetView>
  </sheetViews>
  <sheetFormatPr defaultColWidth="9.140625" defaultRowHeight="12.75"/>
  <cols>
    <col min="1" max="1" width="1.1484375" style="15" customWidth="1"/>
    <col min="2" max="2" width="5.7109375" style="15" customWidth="1"/>
    <col min="3" max="3" width="22.28125" style="17" customWidth="1"/>
    <col min="4" max="4" width="7.7109375" style="16" customWidth="1"/>
    <col min="5" max="5" width="1.1484375" style="15" customWidth="1"/>
    <col min="6" max="10" width="4.421875" style="14" customWidth="1"/>
    <col min="11" max="11" width="1.1484375" style="14" customWidth="1"/>
    <col min="12" max="16" width="4.421875" style="14" customWidth="1"/>
    <col min="17" max="17" width="1.1484375" style="14" customWidth="1"/>
    <col min="18" max="22" width="4.421875" style="14" customWidth="1"/>
    <col min="23" max="23" width="1.1484375" style="14" customWidth="1"/>
    <col min="24" max="28" width="4.421875" style="14" customWidth="1"/>
    <col min="29" max="29" width="1.1484375" style="14" customWidth="1"/>
    <col min="30" max="34" width="4.421875" style="14" customWidth="1"/>
    <col min="35" max="35" width="1.1484375" style="14" customWidth="1"/>
    <col min="36" max="40" width="4.421875" style="14" customWidth="1"/>
    <col min="41" max="41" width="1.1484375" style="14" customWidth="1"/>
    <col min="42" max="46" width="4.421875" style="14" customWidth="1"/>
    <col min="47" max="47" width="1.1484375" style="14" customWidth="1"/>
    <col min="48" max="52" width="4.421875" style="14" customWidth="1"/>
    <col min="53" max="53" width="1.1484375" style="14" customWidth="1"/>
    <col min="54" max="58" width="4.421875" style="14" customWidth="1"/>
    <col min="59" max="59" width="1.1484375" style="14" customWidth="1"/>
    <col min="60" max="64" width="4.421875" style="14" customWidth="1"/>
    <col min="65" max="65" width="1.1484375" style="14" customWidth="1"/>
    <col min="66" max="70" width="4.421875" style="14" customWidth="1"/>
    <col min="71" max="71" width="1.1484375" style="14" customWidth="1"/>
    <col min="72" max="76" width="4.421875" style="14" customWidth="1"/>
    <col min="77" max="77" width="1.1484375" style="14" customWidth="1"/>
    <col min="78" max="82" width="4.421875" style="14" customWidth="1"/>
    <col min="83" max="83" width="1.1484375" style="14" customWidth="1"/>
    <col min="84" max="88" width="4.421875" style="14" customWidth="1"/>
    <col min="89" max="89" width="1.1484375" style="14" customWidth="1"/>
    <col min="90" max="94" width="4.421875" style="14" customWidth="1"/>
    <col min="95" max="95" width="1.1484375" style="14" customWidth="1"/>
    <col min="96" max="100" width="4.421875" style="14" customWidth="1"/>
    <col min="101" max="101" width="1.1484375" style="14" customWidth="1"/>
    <col min="102" max="105" width="4.421875" style="14" hidden="1" customWidth="1"/>
    <col min="106" max="106" width="5.8515625" style="14" hidden="1" customWidth="1"/>
    <col min="107" max="107" width="1.1484375" style="14" hidden="1" customWidth="1"/>
    <col min="108" max="111" width="4.421875" style="14" hidden="1" customWidth="1"/>
    <col min="112" max="112" width="5.7109375" style="14" hidden="1" customWidth="1"/>
    <col min="113" max="113" width="1.1484375" style="14" hidden="1" customWidth="1"/>
    <col min="114" max="117" width="4.421875" style="14" hidden="1" customWidth="1"/>
    <col min="118" max="118" width="5.8515625" style="14" hidden="1" customWidth="1"/>
    <col min="119" max="119" width="1.1484375" style="14" hidden="1" customWidth="1"/>
    <col min="120" max="123" width="4.421875" style="14" hidden="1" customWidth="1"/>
    <col min="124" max="124" width="5.7109375" style="14" hidden="1" customWidth="1"/>
    <col min="125" max="125" width="1.1484375" style="14" hidden="1" customWidth="1"/>
    <col min="126" max="129" width="4.421875" style="14" hidden="1" customWidth="1"/>
    <col min="130" max="130" width="5.8515625" style="14" hidden="1" customWidth="1"/>
    <col min="131" max="131" width="1.1484375" style="14" hidden="1" customWidth="1"/>
    <col min="132" max="135" width="4.421875" style="14" hidden="1" customWidth="1"/>
    <col min="136" max="136" width="5.7109375" style="14" hidden="1" customWidth="1"/>
    <col min="137" max="137" width="1.1484375" style="14" hidden="1" customWidth="1"/>
    <col min="138" max="138" width="5.7109375" style="14" hidden="1" customWidth="1"/>
    <col min="139" max="139" width="1.28515625" style="15" hidden="1" customWidth="1"/>
    <col min="140" max="140" width="0" style="15" hidden="1" customWidth="1"/>
    <col min="141" max="141" width="8.8515625" style="15" hidden="1" customWidth="1"/>
    <col min="142" max="143" width="0" style="15" hidden="1" customWidth="1"/>
    <col min="144" max="16384" width="8.8515625" style="15" customWidth="1"/>
  </cols>
  <sheetData>
    <row r="1" spans="2:138" s="19" customFormat="1" ht="27.75" customHeight="1">
      <c r="B1" s="254" t="s">
        <v>11</v>
      </c>
      <c r="C1" s="254"/>
      <c r="D1" s="25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</row>
    <row r="2" spans="3:138" s="20" customFormat="1" ht="6" customHeight="1" thickBot="1">
      <c r="C2" s="255"/>
      <c r="D2" s="25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</row>
    <row r="3" spans="2:140" s="20" customFormat="1" ht="17.25">
      <c r="B3" s="256" t="s">
        <v>1</v>
      </c>
      <c r="C3" s="256"/>
      <c r="D3" s="256"/>
      <c r="F3" s="242" t="s">
        <v>12</v>
      </c>
      <c r="G3" s="243"/>
      <c r="H3" s="243"/>
      <c r="I3" s="243"/>
      <c r="J3" s="244"/>
      <c r="K3" s="42"/>
      <c r="L3" s="242" t="s">
        <v>13</v>
      </c>
      <c r="M3" s="243"/>
      <c r="N3" s="243"/>
      <c r="O3" s="243"/>
      <c r="P3" s="244"/>
      <c r="Q3" s="42"/>
      <c r="R3" s="242" t="s">
        <v>14</v>
      </c>
      <c r="S3" s="243"/>
      <c r="T3" s="243"/>
      <c r="U3" s="243"/>
      <c r="V3" s="244"/>
      <c r="W3" s="42"/>
      <c r="X3" s="242" t="s">
        <v>15</v>
      </c>
      <c r="Y3" s="243"/>
      <c r="Z3" s="243"/>
      <c r="AA3" s="243"/>
      <c r="AB3" s="244"/>
      <c r="AC3" s="42"/>
      <c r="AD3" s="242" t="s">
        <v>16</v>
      </c>
      <c r="AE3" s="243"/>
      <c r="AF3" s="243"/>
      <c r="AG3" s="243"/>
      <c r="AH3" s="244"/>
      <c r="AI3" s="42"/>
      <c r="AJ3" s="242" t="s">
        <v>17</v>
      </c>
      <c r="AK3" s="243"/>
      <c r="AL3" s="243"/>
      <c r="AM3" s="243"/>
      <c r="AN3" s="244"/>
      <c r="AO3" s="42"/>
      <c r="AP3" s="242" t="s">
        <v>18</v>
      </c>
      <c r="AQ3" s="243"/>
      <c r="AR3" s="243"/>
      <c r="AS3" s="243"/>
      <c r="AT3" s="244"/>
      <c r="AU3" s="42"/>
      <c r="AV3" s="242" t="s">
        <v>19</v>
      </c>
      <c r="AW3" s="243"/>
      <c r="AX3" s="243"/>
      <c r="AY3" s="243"/>
      <c r="AZ3" s="244"/>
      <c r="BA3" s="42"/>
      <c r="BB3" s="242" t="s">
        <v>20</v>
      </c>
      <c r="BC3" s="243"/>
      <c r="BD3" s="243"/>
      <c r="BE3" s="243"/>
      <c r="BF3" s="244"/>
      <c r="BG3" s="42"/>
      <c r="BH3" s="242" t="s">
        <v>21</v>
      </c>
      <c r="BI3" s="243"/>
      <c r="BJ3" s="243"/>
      <c r="BK3" s="243"/>
      <c r="BL3" s="244"/>
      <c r="BM3" s="42"/>
      <c r="BN3" s="242" t="s">
        <v>28</v>
      </c>
      <c r="BO3" s="243"/>
      <c r="BP3" s="243"/>
      <c r="BQ3" s="243"/>
      <c r="BR3" s="244"/>
      <c r="BS3" s="42"/>
      <c r="BT3" s="242" t="s">
        <v>22</v>
      </c>
      <c r="BU3" s="243"/>
      <c r="BV3" s="243"/>
      <c r="BW3" s="243"/>
      <c r="BX3" s="244"/>
      <c r="BY3" s="42"/>
      <c r="BZ3" s="242" t="s">
        <v>29</v>
      </c>
      <c r="CA3" s="243"/>
      <c r="CB3" s="243"/>
      <c r="CC3" s="243"/>
      <c r="CD3" s="244"/>
      <c r="CE3" s="42"/>
      <c r="CF3" s="242" t="s">
        <v>30</v>
      </c>
      <c r="CG3" s="243"/>
      <c r="CH3" s="243"/>
      <c r="CI3" s="243"/>
      <c r="CJ3" s="244"/>
      <c r="CK3" s="42"/>
      <c r="CL3" s="242" t="s">
        <v>31</v>
      </c>
      <c r="CM3" s="243"/>
      <c r="CN3" s="243"/>
      <c r="CO3" s="243"/>
      <c r="CP3" s="244"/>
      <c r="CQ3" s="42"/>
      <c r="CR3" s="242" t="s">
        <v>32</v>
      </c>
      <c r="CS3" s="243"/>
      <c r="CT3" s="243"/>
      <c r="CU3" s="243"/>
      <c r="CV3" s="244"/>
      <c r="CW3" s="42"/>
      <c r="CX3" s="257" t="s">
        <v>28</v>
      </c>
      <c r="CY3" s="258"/>
      <c r="CZ3" s="258"/>
      <c r="DA3" s="258"/>
      <c r="DB3" s="259"/>
      <c r="DC3" s="42"/>
      <c r="DD3" s="257" t="s">
        <v>22</v>
      </c>
      <c r="DE3" s="258"/>
      <c r="DF3" s="258"/>
      <c r="DG3" s="258"/>
      <c r="DH3" s="259"/>
      <c r="DI3" s="42"/>
      <c r="DJ3" s="257" t="s">
        <v>29</v>
      </c>
      <c r="DK3" s="258"/>
      <c r="DL3" s="258"/>
      <c r="DM3" s="258"/>
      <c r="DN3" s="259"/>
      <c r="DO3" s="42"/>
      <c r="DP3" s="257" t="s">
        <v>30</v>
      </c>
      <c r="DQ3" s="258"/>
      <c r="DR3" s="258"/>
      <c r="DS3" s="258"/>
      <c r="DT3" s="259"/>
      <c r="DU3" s="42"/>
      <c r="DV3" s="257" t="s">
        <v>33</v>
      </c>
      <c r="DW3" s="258"/>
      <c r="DX3" s="258"/>
      <c r="DY3" s="258"/>
      <c r="DZ3" s="259"/>
      <c r="EA3" s="42"/>
      <c r="EB3" s="257" t="s">
        <v>32</v>
      </c>
      <c r="EC3" s="258"/>
      <c r="ED3" s="258"/>
      <c r="EE3" s="258"/>
      <c r="EF3" s="259"/>
      <c r="EG3" s="58"/>
      <c r="EH3" s="60"/>
      <c r="EJ3" s="63"/>
    </row>
    <row r="4" spans="3:140" s="20" customFormat="1" ht="6" customHeight="1" thickBot="1">
      <c r="C4" s="21"/>
      <c r="D4" s="22"/>
      <c r="F4" s="245"/>
      <c r="G4" s="246"/>
      <c r="H4" s="246"/>
      <c r="I4" s="246"/>
      <c r="J4" s="247"/>
      <c r="K4" s="42"/>
      <c r="L4" s="245"/>
      <c r="M4" s="246"/>
      <c r="N4" s="246"/>
      <c r="O4" s="246"/>
      <c r="P4" s="247"/>
      <c r="Q4" s="42"/>
      <c r="R4" s="245"/>
      <c r="S4" s="246"/>
      <c r="T4" s="246"/>
      <c r="U4" s="246"/>
      <c r="V4" s="247"/>
      <c r="W4" s="42"/>
      <c r="X4" s="245"/>
      <c r="Y4" s="246"/>
      <c r="Z4" s="246"/>
      <c r="AA4" s="246"/>
      <c r="AB4" s="247"/>
      <c r="AC4" s="42"/>
      <c r="AD4" s="245"/>
      <c r="AE4" s="246"/>
      <c r="AF4" s="246"/>
      <c r="AG4" s="246"/>
      <c r="AH4" s="247"/>
      <c r="AI4" s="42"/>
      <c r="AJ4" s="245"/>
      <c r="AK4" s="246"/>
      <c r="AL4" s="246"/>
      <c r="AM4" s="246"/>
      <c r="AN4" s="247"/>
      <c r="AO4" s="42"/>
      <c r="AP4" s="245"/>
      <c r="AQ4" s="246"/>
      <c r="AR4" s="246"/>
      <c r="AS4" s="246"/>
      <c r="AT4" s="247"/>
      <c r="AU4" s="42"/>
      <c r="AV4" s="245"/>
      <c r="AW4" s="246"/>
      <c r="AX4" s="246"/>
      <c r="AY4" s="246"/>
      <c r="AZ4" s="247"/>
      <c r="BA4" s="42"/>
      <c r="BB4" s="245"/>
      <c r="BC4" s="246"/>
      <c r="BD4" s="246"/>
      <c r="BE4" s="246"/>
      <c r="BF4" s="247"/>
      <c r="BG4" s="42"/>
      <c r="BH4" s="245"/>
      <c r="BI4" s="246"/>
      <c r="BJ4" s="246"/>
      <c r="BK4" s="246"/>
      <c r="BL4" s="247"/>
      <c r="BM4" s="42"/>
      <c r="BN4" s="245"/>
      <c r="BO4" s="246"/>
      <c r="BP4" s="246"/>
      <c r="BQ4" s="246"/>
      <c r="BR4" s="247"/>
      <c r="BS4" s="42"/>
      <c r="BT4" s="245"/>
      <c r="BU4" s="246"/>
      <c r="BV4" s="246"/>
      <c r="BW4" s="246"/>
      <c r="BX4" s="247"/>
      <c r="BY4" s="42"/>
      <c r="BZ4" s="245"/>
      <c r="CA4" s="246"/>
      <c r="CB4" s="246"/>
      <c r="CC4" s="246"/>
      <c r="CD4" s="247"/>
      <c r="CE4" s="42"/>
      <c r="CF4" s="245"/>
      <c r="CG4" s="246"/>
      <c r="CH4" s="246"/>
      <c r="CI4" s="246"/>
      <c r="CJ4" s="247"/>
      <c r="CK4" s="42"/>
      <c r="CL4" s="245"/>
      <c r="CM4" s="246"/>
      <c r="CN4" s="246"/>
      <c r="CO4" s="246"/>
      <c r="CP4" s="247"/>
      <c r="CQ4" s="42"/>
      <c r="CR4" s="245"/>
      <c r="CS4" s="246"/>
      <c r="CT4" s="246"/>
      <c r="CU4" s="246"/>
      <c r="CV4" s="247"/>
      <c r="CW4" s="42"/>
      <c r="CX4" s="260"/>
      <c r="CY4" s="261"/>
      <c r="CZ4" s="261"/>
      <c r="DA4" s="261"/>
      <c r="DB4" s="262"/>
      <c r="DC4" s="42"/>
      <c r="DD4" s="260"/>
      <c r="DE4" s="261"/>
      <c r="DF4" s="261"/>
      <c r="DG4" s="261"/>
      <c r="DH4" s="262"/>
      <c r="DI4" s="42"/>
      <c r="DJ4" s="260"/>
      <c r="DK4" s="261"/>
      <c r="DL4" s="261"/>
      <c r="DM4" s="261"/>
      <c r="DN4" s="262"/>
      <c r="DO4" s="42"/>
      <c r="DP4" s="260"/>
      <c r="DQ4" s="261"/>
      <c r="DR4" s="261"/>
      <c r="DS4" s="261"/>
      <c r="DT4" s="262"/>
      <c r="DU4" s="42"/>
      <c r="DV4" s="260"/>
      <c r="DW4" s="261"/>
      <c r="DX4" s="261"/>
      <c r="DY4" s="261"/>
      <c r="DZ4" s="262"/>
      <c r="EA4" s="42"/>
      <c r="EB4" s="260"/>
      <c r="EC4" s="261"/>
      <c r="ED4" s="261"/>
      <c r="EE4" s="261"/>
      <c r="EF4" s="262"/>
      <c r="EG4" s="58"/>
      <c r="EH4" s="61"/>
      <c r="EJ4" s="64"/>
    </row>
    <row r="5" spans="2:140" s="18" customFormat="1" ht="46.5" thickBot="1">
      <c r="B5" s="47" t="s">
        <v>2</v>
      </c>
      <c r="C5" s="48" t="s">
        <v>8</v>
      </c>
      <c r="D5" s="41" t="s">
        <v>9</v>
      </c>
      <c r="F5" s="248"/>
      <c r="G5" s="249"/>
      <c r="H5" s="249"/>
      <c r="I5" s="249"/>
      <c r="J5" s="250"/>
      <c r="K5" s="43"/>
      <c r="L5" s="248"/>
      <c r="M5" s="249"/>
      <c r="N5" s="249"/>
      <c r="O5" s="249"/>
      <c r="P5" s="250"/>
      <c r="Q5" s="43"/>
      <c r="R5" s="248"/>
      <c r="S5" s="249"/>
      <c r="T5" s="249"/>
      <c r="U5" s="249"/>
      <c r="V5" s="250"/>
      <c r="W5" s="43"/>
      <c r="X5" s="248"/>
      <c r="Y5" s="249"/>
      <c r="Z5" s="249"/>
      <c r="AA5" s="249"/>
      <c r="AB5" s="250"/>
      <c r="AC5" s="43"/>
      <c r="AD5" s="248"/>
      <c r="AE5" s="249"/>
      <c r="AF5" s="249"/>
      <c r="AG5" s="249"/>
      <c r="AH5" s="250"/>
      <c r="AI5" s="43"/>
      <c r="AJ5" s="248"/>
      <c r="AK5" s="249"/>
      <c r="AL5" s="249"/>
      <c r="AM5" s="249"/>
      <c r="AN5" s="250"/>
      <c r="AO5" s="43"/>
      <c r="AP5" s="248"/>
      <c r="AQ5" s="249"/>
      <c r="AR5" s="249"/>
      <c r="AS5" s="249"/>
      <c r="AT5" s="250"/>
      <c r="AU5" s="43"/>
      <c r="AV5" s="248"/>
      <c r="AW5" s="249"/>
      <c r="AX5" s="249"/>
      <c r="AY5" s="249"/>
      <c r="AZ5" s="250"/>
      <c r="BA5" s="43"/>
      <c r="BB5" s="248"/>
      <c r="BC5" s="249"/>
      <c r="BD5" s="249"/>
      <c r="BE5" s="249"/>
      <c r="BF5" s="250"/>
      <c r="BG5" s="43"/>
      <c r="BH5" s="248"/>
      <c r="BI5" s="249"/>
      <c r="BJ5" s="249"/>
      <c r="BK5" s="249"/>
      <c r="BL5" s="250"/>
      <c r="BM5" s="43"/>
      <c r="BN5" s="248"/>
      <c r="BO5" s="249"/>
      <c r="BP5" s="249"/>
      <c r="BQ5" s="249"/>
      <c r="BR5" s="250"/>
      <c r="BS5" s="43"/>
      <c r="BT5" s="248"/>
      <c r="BU5" s="249"/>
      <c r="BV5" s="249"/>
      <c r="BW5" s="249"/>
      <c r="BX5" s="250"/>
      <c r="BY5" s="43"/>
      <c r="BZ5" s="248"/>
      <c r="CA5" s="249"/>
      <c r="CB5" s="249"/>
      <c r="CC5" s="249"/>
      <c r="CD5" s="250"/>
      <c r="CE5" s="43"/>
      <c r="CF5" s="248"/>
      <c r="CG5" s="249"/>
      <c r="CH5" s="249"/>
      <c r="CI5" s="249"/>
      <c r="CJ5" s="250"/>
      <c r="CK5" s="43"/>
      <c r="CL5" s="248"/>
      <c r="CM5" s="249"/>
      <c r="CN5" s="249"/>
      <c r="CO5" s="249"/>
      <c r="CP5" s="250"/>
      <c r="CQ5" s="43"/>
      <c r="CR5" s="248"/>
      <c r="CS5" s="249"/>
      <c r="CT5" s="249"/>
      <c r="CU5" s="249"/>
      <c r="CV5" s="250"/>
      <c r="CW5" s="43"/>
      <c r="CX5" s="263"/>
      <c r="CY5" s="264"/>
      <c r="CZ5" s="264"/>
      <c r="DA5" s="264"/>
      <c r="DB5" s="234"/>
      <c r="DC5" s="43"/>
      <c r="DD5" s="263"/>
      <c r="DE5" s="264"/>
      <c r="DF5" s="264"/>
      <c r="DG5" s="264"/>
      <c r="DH5" s="234"/>
      <c r="DI5" s="43"/>
      <c r="DJ5" s="263"/>
      <c r="DK5" s="264"/>
      <c r="DL5" s="264"/>
      <c r="DM5" s="264"/>
      <c r="DN5" s="234"/>
      <c r="DO5" s="43"/>
      <c r="DP5" s="263"/>
      <c r="DQ5" s="264"/>
      <c r="DR5" s="264"/>
      <c r="DS5" s="264"/>
      <c r="DT5" s="234"/>
      <c r="DU5" s="43"/>
      <c r="DV5" s="263"/>
      <c r="DW5" s="264"/>
      <c r="DX5" s="264"/>
      <c r="DY5" s="264"/>
      <c r="DZ5" s="234"/>
      <c r="EA5" s="43"/>
      <c r="EB5" s="263"/>
      <c r="EC5" s="264"/>
      <c r="ED5" s="264"/>
      <c r="EE5" s="264"/>
      <c r="EF5" s="234"/>
      <c r="EG5" s="58"/>
      <c r="EH5" s="62"/>
      <c r="EJ5" s="65" t="s">
        <v>0</v>
      </c>
    </row>
    <row r="6" spans="2:138" s="18" customFormat="1" ht="6" customHeight="1" thickBot="1">
      <c r="B6" s="23"/>
      <c r="C6" s="12"/>
      <c r="D6" s="1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2:141" s="18" customFormat="1" ht="17.25">
      <c r="B7" s="251">
        <v>13</v>
      </c>
      <c r="C7" s="104" t="str">
        <f>Players!C45</f>
        <v>Львович</v>
      </c>
      <c r="D7" s="37">
        <f>SUM(F7:EH7)</f>
        <v>320</v>
      </c>
      <c r="F7" s="28">
        <v>0</v>
      </c>
      <c r="G7" s="29">
        <v>0</v>
      </c>
      <c r="H7" s="29">
        <v>0</v>
      </c>
      <c r="I7" s="29">
        <v>0</v>
      </c>
      <c r="J7" s="30">
        <v>0</v>
      </c>
      <c r="K7" s="23"/>
      <c r="L7" s="28">
        <v>-10</v>
      </c>
      <c r="M7" s="29">
        <v>20</v>
      </c>
      <c r="N7" s="29">
        <v>0</v>
      </c>
      <c r="O7" s="29">
        <v>40</v>
      </c>
      <c r="P7" s="30">
        <v>0</v>
      </c>
      <c r="Q7" s="23"/>
      <c r="R7" s="28">
        <v>0</v>
      </c>
      <c r="S7" s="29">
        <v>0</v>
      </c>
      <c r="T7" s="29">
        <v>0</v>
      </c>
      <c r="U7" s="29">
        <v>0</v>
      </c>
      <c r="V7" s="30">
        <v>50</v>
      </c>
      <c r="W7" s="23"/>
      <c r="X7" s="28">
        <v>10</v>
      </c>
      <c r="Y7" s="29">
        <v>0</v>
      </c>
      <c r="Z7" s="29">
        <v>0</v>
      </c>
      <c r="AA7" s="29">
        <v>0</v>
      </c>
      <c r="AB7" s="30">
        <v>0</v>
      </c>
      <c r="AC7" s="23"/>
      <c r="AD7" s="28">
        <v>0</v>
      </c>
      <c r="AE7" s="29">
        <v>0</v>
      </c>
      <c r="AF7" s="29">
        <v>0</v>
      </c>
      <c r="AG7" s="29">
        <v>0</v>
      </c>
      <c r="AH7" s="30">
        <v>0</v>
      </c>
      <c r="AI7" s="23"/>
      <c r="AJ7" s="28">
        <v>0</v>
      </c>
      <c r="AK7" s="29">
        <v>0</v>
      </c>
      <c r="AL7" s="29">
        <v>0</v>
      </c>
      <c r="AM7" s="29">
        <v>0</v>
      </c>
      <c r="AN7" s="30">
        <v>0</v>
      </c>
      <c r="AO7" s="23"/>
      <c r="AP7" s="28">
        <v>0</v>
      </c>
      <c r="AQ7" s="29">
        <v>0</v>
      </c>
      <c r="AR7" s="29">
        <v>30</v>
      </c>
      <c r="AS7" s="29">
        <v>0</v>
      </c>
      <c r="AT7" s="30">
        <v>0</v>
      </c>
      <c r="AU7" s="23"/>
      <c r="AV7" s="28">
        <v>10</v>
      </c>
      <c r="AW7" s="29">
        <v>20</v>
      </c>
      <c r="AX7" s="29">
        <v>-30</v>
      </c>
      <c r="AY7" s="29">
        <v>0</v>
      </c>
      <c r="AZ7" s="30">
        <v>0</v>
      </c>
      <c r="BA7" s="23"/>
      <c r="BB7" s="28">
        <v>-10</v>
      </c>
      <c r="BC7" s="29">
        <v>0</v>
      </c>
      <c r="BD7" s="29">
        <v>30</v>
      </c>
      <c r="BE7" s="29">
        <v>0</v>
      </c>
      <c r="BF7" s="30">
        <v>0</v>
      </c>
      <c r="BG7" s="23"/>
      <c r="BH7" s="28">
        <v>0</v>
      </c>
      <c r="BI7" s="29">
        <v>0</v>
      </c>
      <c r="BJ7" s="29">
        <v>0</v>
      </c>
      <c r="BK7" s="29">
        <v>0</v>
      </c>
      <c r="BL7" s="30">
        <v>0</v>
      </c>
      <c r="BM7" s="23"/>
      <c r="BN7" s="28">
        <v>0</v>
      </c>
      <c r="BO7" s="29">
        <v>0</v>
      </c>
      <c r="BP7" s="29">
        <v>-30</v>
      </c>
      <c r="BQ7" s="29">
        <v>0</v>
      </c>
      <c r="BR7" s="30">
        <v>50</v>
      </c>
      <c r="BS7" s="23"/>
      <c r="BT7" s="28">
        <v>0</v>
      </c>
      <c r="BU7" s="29">
        <v>0</v>
      </c>
      <c r="BV7" s="29">
        <v>30</v>
      </c>
      <c r="BW7" s="29">
        <v>40</v>
      </c>
      <c r="BX7" s="30">
        <v>0</v>
      </c>
      <c r="BY7" s="23"/>
      <c r="BZ7" s="28">
        <v>10</v>
      </c>
      <c r="CA7" s="29">
        <v>20</v>
      </c>
      <c r="CB7" s="29">
        <v>0</v>
      </c>
      <c r="CC7" s="29">
        <v>0</v>
      </c>
      <c r="CD7" s="30">
        <v>0</v>
      </c>
      <c r="CE7" s="23"/>
      <c r="CF7" s="28">
        <v>10</v>
      </c>
      <c r="CG7" s="29">
        <v>0</v>
      </c>
      <c r="CH7" s="29">
        <v>0</v>
      </c>
      <c r="CI7" s="29">
        <v>0</v>
      </c>
      <c r="CJ7" s="30">
        <v>0</v>
      </c>
      <c r="CK7" s="23"/>
      <c r="CL7" s="28">
        <v>10</v>
      </c>
      <c r="CM7" s="29">
        <v>20</v>
      </c>
      <c r="CN7" s="29">
        <v>0</v>
      </c>
      <c r="CO7" s="29">
        <v>0</v>
      </c>
      <c r="CP7" s="30">
        <v>0</v>
      </c>
      <c r="CQ7" s="23"/>
      <c r="CR7" s="28">
        <v>10</v>
      </c>
      <c r="CS7" s="29">
        <v>20</v>
      </c>
      <c r="CT7" s="29">
        <v>-30</v>
      </c>
      <c r="CU7" s="29">
        <v>0</v>
      </c>
      <c r="CV7" s="30">
        <v>0</v>
      </c>
      <c r="CW7" s="23"/>
      <c r="CX7" s="49">
        <v>0</v>
      </c>
      <c r="CY7" s="50">
        <v>0</v>
      </c>
      <c r="CZ7" s="50">
        <v>0</v>
      </c>
      <c r="DA7" s="50">
        <v>0</v>
      </c>
      <c r="DB7" s="51">
        <v>0</v>
      </c>
      <c r="DC7" s="23"/>
      <c r="DD7" s="49">
        <v>0</v>
      </c>
      <c r="DE7" s="50">
        <v>0</v>
      </c>
      <c r="DF7" s="50">
        <v>0</v>
      </c>
      <c r="DG7" s="50">
        <v>0</v>
      </c>
      <c r="DH7" s="51">
        <v>0</v>
      </c>
      <c r="DI7" s="23"/>
      <c r="DJ7" s="49">
        <v>0</v>
      </c>
      <c r="DK7" s="50">
        <v>0</v>
      </c>
      <c r="DL7" s="50">
        <v>0</v>
      </c>
      <c r="DM7" s="50">
        <v>0</v>
      </c>
      <c r="DN7" s="51">
        <v>0</v>
      </c>
      <c r="DO7" s="23"/>
      <c r="DP7" s="49">
        <v>0</v>
      </c>
      <c r="DQ7" s="50">
        <v>0</v>
      </c>
      <c r="DR7" s="50">
        <v>0</v>
      </c>
      <c r="DS7" s="50">
        <v>0</v>
      </c>
      <c r="DT7" s="51">
        <v>0</v>
      </c>
      <c r="DU7" s="23"/>
      <c r="DV7" s="49">
        <v>0</v>
      </c>
      <c r="DW7" s="50">
        <v>0</v>
      </c>
      <c r="DX7" s="50">
        <v>0</v>
      </c>
      <c r="DY7" s="50">
        <v>0</v>
      </c>
      <c r="DZ7" s="51">
        <v>0</v>
      </c>
      <c r="EA7" s="23"/>
      <c r="EB7" s="49">
        <v>0</v>
      </c>
      <c r="EC7" s="50">
        <v>0</v>
      </c>
      <c r="ED7" s="50">
        <v>0</v>
      </c>
      <c r="EE7" s="50">
        <v>0</v>
      </c>
      <c r="EF7" s="51">
        <v>0</v>
      </c>
      <c r="EG7" s="59"/>
      <c r="EH7" s="66">
        <v>0</v>
      </c>
      <c r="EJ7" s="107">
        <v>0</v>
      </c>
      <c r="EK7" s="18">
        <f>EJ7*(-1)</f>
        <v>0</v>
      </c>
    </row>
    <row r="8" spans="2:141" s="18" customFormat="1" ht="17.25">
      <c r="B8" s="252"/>
      <c r="C8" s="105" t="str">
        <f>Players!C46</f>
        <v>Папичев</v>
      </c>
      <c r="D8" s="26">
        <f>SUM(F8:EH8)</f>
        <v>140</v>
      </c>
      <c r="F8" s="31">
        <v>0</v>
      </c>
      <c r="G8" s="32">
        <v>20</v>
      </c>
      <c r="H8" s="32">
        <v>0</v>
      </c>
      <c r="I8" s="32">
        <v>-40</v>
      </c>
      <c r="J8" s="33">
        <v>0</v>
      </c>
      <c r="K8" s="23"/>
      <c r="L8" s="31">
        <v>0</v>
      </c>
      <c r="M8" s="32">
        <v>0</v>
      </c>
      <c r="N8" s="32">
        <v>0</v>
      </c>
      <c r="O8" s="32">
        <v>0</v>
      </c>
      <c r="P8" s="33">
        <v>0</v>
      </c>
      <c r="Q8" s="23"/>
      <c r="R8" s="31">
        <v>0</v>
      </c>
      <c r="S8" s="32">
        <v>0</v>
      </c>
      <c r="T8" s="32">
        <v>0</v>
      </c>
      <c r="U8" s="32">
        <v>40</v>
      </c>
      <c r="V8" s="33">
        <v>0</v>
      </c>
      <c r="W8" s="23"/>
      <c r="X8" s="31">
        <v>0</v>
      </c>
      <c r="Y8" s="32">
        <v>0</v>
      </c>
      <c r="Z8" s="32">
        <v>30</v>
      </c>
      <c r="AA8" s="32">
        <v>40</v>
      </c>
      <c r="AB8" s="33">
        <v>0</v>
      </c>
      <c r="AC8" s="23"/>
      <c r="AD8" s="31">
        <v>0</v>
      </c>
      <c r="AE8" s="32">
        <v>0</v>
      </c>
      <c r="AF8" s="32">
        <v>0</v>
      </c>
      <c r="AG8" s="32">
        <v>0</v>
      </c>
      <c r="AH8" s="33">
        <v>0</v>
      </c>
      <c r="AI8" s="23"/>
      <c r="AJ8" s="31">
        <v>0</v>
      </c>
      <c r="AK8" s="32">
        <v>0</v>
      </c>
      <c r="AL8" s="32">
        <v>30</v>
      </c>
      <c r="AM8" s="32">
        <v>0</v>
      </c>
      <c r="AN8" s="33">
        <v>0</v>
      </c>
      <c r="AO8" s="23"/>
      <c r="AP8" s="31">
        <v>0</v>
      </c>
      <c r="AQ8" s="32">
        <v>0</v>
      </c>
      <c r="AR8" s="32">
        <v>-30</v>
      </c>
      <c r="AS8" s="32">
        <v>0</v>
      </c>
      <c r="AT8" s="33">
        <v>0</v>
      </c>
      <c r="AU8" s="23"/>
      <c r="AV8" s="31">
        <v>0</v>
      </c>
      <c r="AW8" s="32">
        <v>0</v>
      </c>
      <c r="AX8" s="32">
        <v>0</v>
      </c>
      <c r="AY8" s="32">
        <v>-40</v>
      </c>
      <c r="AZ8" s="33">
        <v>0</v>
      </c>
      <c r="BA8" s="23"/>
      <c r="BB8" s="31">
        <v>10</v>
      </c>
      <c r="BC8" s="32">
        <v>20</v>
      </c>
      <c r="BD8" s="32">
        <v>0</v>
      </c>
      <c r="BE8" s="32">
        <v>40</v>
      </c>
      <c r="BF8" s="33">
        <v>0</v>
      </c>
      <c r="BG8" s="23"/>
      <c r="BH8" s="31">
        <v>0</v>
      </c>
      <c r="BI8" s="32">
        <v>0</v>
      </c>
      <c r="BJ8" s="32">
        <v>0</v>
      </c>
      <c r="BK8" s="32">
        <v>-40</v>
      </c>
      <c r="BL8" s="33">
        <v>0</v>
      </c>
      <c r="BM8" s="23"/>
      <c r="BN8" s="31">
        <v>0</v>
      </c>
      <c r="BO8" s="32">
        <v>0</v>
      </c>
      <c r="BP8" s="32">
        <v>0</v>
      </c>
      <c r="BQ8" s="32">
        <v>0</v>
      </c>
      <c r="BR8" s="33">
        <v>0</v>
      </c>
      <c r="BS8" s="23"/>
      <c r="BT8" s="31">
        <v>0</v>
      </c>
      <c r="BU8" s="32">
        <v>0</v>
      </c>
      <c r="BV8" s="32">
        <v>0</v>
      </c>
      <c r="BW8" s="32">
        <v>0</v>
      </c>
      <c r="BX8" s="33">
        <v>0</v>
      </c>
      <c r="BY8" s="23"/>
      <c r="BZ8" s="31">
        <v>0</v>
      </c>
      <c r="CA8" s="32">
        <v>0</v>
      </c>
      <c r="CB8" s="32">
        <v>0</v>
      </c>
      <c r="CC8" s="32">
        <v>0</v>
      </c>
      <c r="CD8" s="33">
        <v>50</v>
      </c>
      <c r="CE8" s="23"/>
      <c r="CF8" s="31">
        <v>0</v>
      </c>
      <c r="CG8" s="32">
        <v>20</v>
      </c>
      <c r="CH8" s="32">
        <v>30</v>
      </c>
      <c r="CI8" s="32">
        <v>0</v>
      </c>
      <c r="CJ8" s="33">
        <v>0</v>
      </c>
      <c r="CK8" s="23"/>
      <c r="CL8" s="31">
        <v>0</v>
      </c>
      <c r="CM8" s="32">
        <v>0</v>
      </c>
      <c r="CN8" s="32">
        <v>0</v>
      </c>
      <c r="CO8" s="32">
        <v>0</v>
      </c>
      <c r="CP8" s="33">
        <v>-50</v>
      </c>
      <c r="CQ8" s="23"/>
      <c r="CR8" s="31">
        <v>0</v>
      </c>
      <c r="CS8" s="32">
        <v>0</v>
      </c>
      <c r="CT8" s="32">
        <v>-30</v>
      </c>
      <c r="CU8" s="32">
        <v>40</v>
      </c>
      <c r="CV8" s="33">
        <v>0</v>
      </c>
      <c r="CW8" s="23"/>
      <c r="CX8" s="52">
        <v>0</v>
      </c>
      <c r="CY8" s="53">
        <v>0</v>
      </c>
      <c r="CZ8" s="53">
        <v>0</v>
      </c>
      <c r="DA8" s="53">
        <v>0</v>
      </c>
      <c r="DB8" s="54">
        <v>0</v>
      </c>
      <c r="DC8" s="23"/>
      <c r="DD8" s="52">
        <v>0</v>
      </c>
      <c r="DE8" s="53">
        <v>0</v>
      </c>
      <c r="DF8" s="53">
        <v>0</v>
      </c>
      <c r="DG8" s="53">
        <v>0</v>
      </c>
      <c r="DH8" s="54">
        <v>0</v>
      </c>
      <c r="DI8" s="23"/>
      <c r="DJ8" s="52">
        <v>0</v>
      </c>
      <c r="DK8" s="53">
        <v>0</v>
      </c>
      <c r="DL8" s="53">
        <v>0</v>
      </c>
      <c r="DM8" s="53">
        <v>0</v>
      </c>
      <c r="DN8" s="54">
        <v>0</v>
      </c>
      <c r="DO8" s="23"/>
      <c r="DP8" s="52">
        <v>0</v>
      </c>
      <c r="DQ8" s="53">
        <v>0</v>
      </c>
      <c r="DR8" s="53">
        <v>0</v>
      </c>
      <c r="DS8" s="53">
        <v>0</v>
      </c>
      <c r="DT8" s="54">
        <v>0</v>
      </c>
      <c r="DU8" s="23"/>
      <c r="DV8" s="52">
        <v>0</v>
      </c>
      <c r="DW8" s="53">
        <v>0</v>
      </c>
      <c r="DX8" s="53">
        <v>0</v>
      </c>
      <c r="DY8" s="53">
        <v>0</v>
      </c>
      <c r="DZ8" s="54">
        <v>0</v>
      </c>
      <c r="EA8" s="23"/>
      <c r="EB8" s="52">
        <v>0</v>
      </c>
      <c r="EC8" s="53">
        <v>0</v>
      </c>
      <c r="ED8" s="53">
        <v>0</v>
      </c>
      <c r="EE8" s="53">
        <v>0</v>
      </c>
      <c r="EF8" s="54">
        <v>0</v>
      </c>
      <c r="EG8" s="59"/>
      <c r="EH8" s="67">
        <v>0</v>
      </c>
      <c r="EJ8" s="107">
        <v>0</v>
      </c>
      <c r="EK8" s="18">
        <f>EJ8*(-1)</f>
        <v>0</v>
      </c>
    </row>
    <row r="9" spans="2:141" s="18" customFormat="1" ht="18" thickBot="1">
      <c r="B9" s="253"/>
      <c r="C9" s="106" t="str">
        <f>Players!C47</f>
        <v>Потенко</v>
      </c>
      <c r="D9" s="27">
        <f>SUM(F9:EH9)</f>
        <v>510</v>
      </c>
      <c r="F9" s="34">
        <v>10</v>
      </c>
      <c r="G9" s="35">
        <v>0</v>
      </c>
      <c r="H9" s="35">
        <v>0</v>
      </c>
      <c r="I9" s="35">
        <v>0</v>
      </c>
      <c r="J9" s="36">
        <v>0</v>
      </c>
      <c r="K9" s="23"/>
      <c r="L9" s="34">
        <v>0</v>
      </c>
      <c r="M9" s="35">
        <v>0</v>
      </c>
      <c r="N9" s="35">
        <v>30</v>
      </c>
      <c r="O9" s="35">
        <v>0</v>
      </c>
      <c r="P9" s="36">
        <v>0</v>
      </c>
      <c r="Q9" s="23"/>
      <c r="R9" s="34">
        <v>10</v>
      </c>
      <c r="S9" s="35">
        <v>20</v>
      </c>
      <c r="T9" s="35">
        <v>30</v>
      </c>
      <c r="U9" s="35">
        <v>0</v>
      </c>
      <c r="V9" s="36">
        <v>0</v>
      </c>
      <c r="W9" s="23"/>
      <c r="X9" s="34">
        <v>0</v>
      </c>
      <c r="Y9" s="35">
        <v>0</v>
      </c>
      <c r="Z9" s="35">
        <v>0</v>
      </c>
      <c r="AA9" s="35">
        <v>0</v>
      </c>
      <c r="AB9" s="36">
        <v>0</v>
      </c>
      <c r="AC9" s="23"/>
      <c r="AD9" s="34">
        <v>10</v>
      </c>
      <c r="AE9" s="35">
        <v>20</v>
      </c>
      <c r="AF9" s="35">
        <v>30</v>
      </c>
      <c r="AG9" s="35">
        <v>40</v>
      </c>
      <c r="AH9" s="36">
        <v>0</v>
      </c>
      <c r="AI9" s="23"/>
      <c r="AJ9" s="34">
        <v>10</v>
      </c>
      <c r="AK9" s="35">
        <v>0</v>
      </c>
      <c r="AL9" s="35">
        <v>0</v>
      </c>
      <c r="AM9" s="35">
        <v>0</v>
      </c>
      <c r="AN9" s="36">
        <v>50</v>
      </c>
      <c r="AO9" s="23"/>
      <c r="AP9" s="34">
        <v>10</v>
      </c>
      <c r="AQ9" s="35">
        <v>0</v>
      </c>
      <c r="AR9" s="35">
        <v>-30</v>
      </c>
      <c r="AS9" s="35">
        <v>40</v>
      </c>
      <c r="AT9" s="36">
        <v>0</v>
      </c>
      <c r="AU9" s="23"/>
      <c r="AV9" s="34">
        <v>0</v>
      </c>
      <c r="AW9" s="35">
        <v>0</v>
      </c>
      <c r="AX9" s="35">
        <v>0</v>
      </c>
      <c r="AY9" s="35">
        <v>-40</v>
      </c>
      <c r="AZ9" s="36">
        <v>0</v>
      </c>
      <c r="BA9" s="23"/>
      <c r="BB9" s="34">
        <v>0</v>
      </c>
      <c r="BC9" s="35">
        <v>0</v>
      </c>
      <c r="BD9" s="35">
        <v>-30</v>
      </c>
      <c r="BE9" s="35">
        <v>0</v>
      </c>
      <c r="BF9" s="36">
        <v>0</v>
      </c>
      <c r="BG9" s="23"/>
      <c r="BH9" s="34">
        <v>10</v>
      </c>
      <c r="BI9" s="35">
        <v>20</v>
      </c>
      <c r="BJ9" s="35">
        <v>30</v>
      </c>
      <c r="BK9" s="35">
        <v>40</v>
      </c>
      <c r="BL9" s="36">
        <v>0</v>
      </c>
      <c r="BM9" s="23"/>
      <c r="BN9" s="34">
        <v>10</v>
      </c>
      <c r="BO9" s="35">
        <v>0</v>
      </c>
      <c r="BP9" s="35">
        <v>0</v>
      </c>
      <c r="BQ9" s="35">
        <v>0</v>
      </c>
      <c r="BR9" s="36">
        <v>0</v>
      </c>
      <c r="BS9" s="23"/>
      <c r="BT9" s="34">
        <v>10</v>
      </c>
      <c r="BU9" s="35">
        <v>20</v>
      </c>
      <c r="BV9" s="35">
        <v>0</v>
      </c>
      <c r="BW9" s="35">
        <v>0</v>
      </c>
      <c r="BX9" s="36">
        <v>50</v>
      </c>
      <c r="BY9" s="23"/>
      <c r="BZ9" s="34">
        <v>0</v>
      </c>
      <c r="CA9" s="35">
        <v>0</v>
      </c>
      <c r="CB9" s="35">
        <v>-30</v>
      </c>
      <c r="CC9" s="35">
        <v>0</v>
      </c>
      <c r="CD9" s="36">
        <v>0</v>
      </c>
      <c r="CE9" s="23"/>
      <c r="CF9" s="34">
        <v>0</v>
      </c>
      <c r="CG9" s="35">
        <v>0</v>
      </c>
      <c r="CH9" s="35">
        <v>0</v>
      </c>
      <c r="CI9" s="35">
        <v>0</v>
      </c>
      <c r="CJ9" s="36">
        <v>50</v>
      </c>
      <c r="CK9" s="23"/>
      <c r="CL9" s="34">
        <v>0</v>
      </c>
      <c r="CM9" s="35">
        <v>-20</v>
      </c>
      <c r="CN9" s="35">
        <v>30</v>
      </c>
      <c r="CO9" s="35">
        <v>0</v>
      </c>
      <c r="CP9" s="36">
        <v>0</v>
      </c>
      <c r="CQ9" s="23"/>
      <c r="CR9" s="34">
        <v>0</v>
      </c>
      <c r="CS9" s="35">
        <v>0</v>
      </c>
      <c r="CT9" s="35">
        <v>30</v>
      </c>
      <c r="CU9" s="35">
        <v>0</v>
      </c>
      <c r="CV9" s="36">
        <v>50</v>
      </c>
      <c r="CW9" s="23"/>
      <c r="CX9" s="55">
        <v>0</v>
      </c>
      <c r="CY9" s="56">
        <v>0</v>
      </c>
      <c r="CZ9" s="56">
        <v>0</v>
      </c>
      <c r="DA9" s="56">
        <v>0</v>
      </c>
      <c r="DB9" s="57">
        <v>0</v>
      </c>
      <c r="DC9" s="23"/>
      <c r="DD9" s="55">
        <v>0</v>
      </c>
      <c r="DE9" s="56">
        <v>0</v>
      </c>
      <c r="DF9" s="56">
        <v>0</v>
      </c>
      <c r="DG9" s="56">
        <v>0</v>
      </c>
      <c r="DH9" s="57">
        <v>0</v>
      </c>
      <c r="DI9" s="23"/>
      <c r="DJ9" s="55">
        <v>0</v>
      </c>
      <c r="DK9" s="56">
        <v>0</v>
      </c>
      <c r="DL9" s="56">
        <v>0</v>
      </c>
      <c r="DM9" s="56">
        <v>0</v>
      </c>
      <c r="DN9" s="57">
        <v>0</v>
      </c>
      <c r="DO9" s="23"/>
      <c r="DP9" s="55">
        <v>0</v>
      </c>
      <c r="DQ9" s="56">
        <v>0</v>
      </c>
      <c r="DR9" s="56">
        <v>0</v>
      </c>
      <c r="DS9" s="56">
        <v>0</v>
      </c>
      <c r="DT9" s="57">
        <v>0</v>
      </c>
      <c r="DU9" s="23"/>
      <c r="DV9" s="55">
        <v>0</v>
      </c>
      <c r="DW9" s="56">
        <v>0</v>
      </c>
      <c r="DX9" s="56">
        <v>0</v>
      </c>
      <c r="DY9" s="56">
        <v>0</v>
      </c>
      <c r="DZ9" s="57">
        <v>0</v>
      </c>
      <c r="EA9" s="23"/>
      <c r="EB9" s="55">
        <v>0</v>
      </c>
      <c r="EC9" s="56">
        <v>0</v>
      </c>
      <c r="ED9" s="56">
        <v>0</v>
      </c>
      <c r="EE9" s="56">
        <v>0</v>
      </c>
      <c r="EF9" s="57">
        <v>0</v>
      </c>
      <c r="EG9" s="59"/>
      <c r="EH9" s="68">
        <v>0</v>
      </c>
      <c r="EJ9" s="107">
        <v>0</v>
      </c>
      <c r="EK9" s="18">
        <f>EJ9*(-1)</f>
        <v>0</v>
      </c>
    </row>
    <row r="10" spans="2:138" s="18" customFormat="1" ht="6" customHeight="1">
      <c r="B10" s="23"/>
      <c r="C10" s="12"/>
      <c r="D10" s="1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3:138" s="18" customFormat="1" ht="15">
      <c r="C11" s="12"/>
      <c r="D11" s="1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3:138" s="18" customFormat="1" ht="15">
      <c r="C12" s="12"/>
      <c r="D12" s="1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</row>
    <row r="13" spans="3:138" s="18" customFormat="1" ht="15">
      <c r="C13" s="12"/>
      <c r="D13" s="1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C13" s="23"/>
      <c r="ED13" s="23"/>
      <c r="EE13" s="23"/>
      <c r="EF13" s="23"/>
      <c r="EG13" s="23"/>
      <c r="EH13" s="23"/>
    </row>
    <row r="14" spans="3:138" s="18" customFormat="1" ht="15">
      <c r="C14" s="12"/>
      <c r="D14" s="1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3:138" s="18" customFormat="1" ht="15">
      <c r="C15" s="12"/>
      <c r="D15" s="1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3:138" s="18" customFormat="1" ht="15">
      <c r="C16" s="12"/>
      <c r="D16" s="1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3:138" s="18" customFormat="1" ht="15">
      <c r="C17" s="12"/>
      <c r="D17" s="1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3:138" s="18" customFormat="1" ht="15">
      <c r="C18" s="12"/>
      <c r="D18" s="1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3:138" s="18" customFormat="1" ht="15">
      <c r="C19" s="12"/>
      <c r="D19" s="1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3:138" s="18" customFormat="1" ht="15">
      <c r="C20" s="12"/>
      <c r="D20" s="1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3:138" s="18" customFormat="1" ht="15">
      <c r="C21" s="12"/>
      <c r="D21" s="1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3:138" s="18" customFormat="1" ht="15">
      <c r="C22" s="12"/>
      <c r="D22" s="1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3:138" s="18" customFormat="1" ht="15">
      <c r="C23" s="12"/>
      <c r="D23" s="1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3:138" s="18" customFormat="1" ht="15">
      <c r="C24" s="12"/>
      <c r="D24" s="1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3:138" s="18" customFormat="1" ht="15">
      <c r="C25" s="12"/>
      <c r="D25" s="1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3:138" s="18" customFormat="1" ht="15">
      <c r="C26" s="12"/>
      <c r="D26" s="1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3:138" s="18" customFormat="1" ht="15">
      <c r="C27" s="12"/>
      <c r="D27" s="1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3:138" s="18" customFormat="1" ht="15">
      <c r="C28" s="12"/>
      <c r="D28" s="1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3:138" s="18" customFormat="1" ht="15">
      <c r="C29" s="12"/>
      <c r="D29" s="1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3:138" s="18" customFormat="1" ht="15">
      <c r="C30" s="12"/>
      <c r="D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3:138" s="18" customFormat="1" ht="15">
      <c r="C31" s="12"/>
      <c r="D31" s="1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3:138" s="18" customFormat="1" ht="15">
      <c r="C32" s="12"/>
      <c r="D32" s="1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3:138" s="18" customFormat="1" ht="15">
      <c r="C33" s="12"/>
      <c r="D33" s="1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3:138" s="18" customFormat="1" ht="15">
      <c r="C34" s="12"/>
      <c r="D34" s="1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3:138" s="18" customFormat="1" ht="15">
      <c r="C35" s="12"/>
      <c r="D35" s="1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3:138" s="18" customFormat="1" ht="15">
      <c r="C36" s="12"/>
      <c r="D36" s="1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3:138" s="18" customFormat="1" ht="15">
      <c r="C37" s="12"/>
      <c r="D37" s="1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3:138" s="18" customFormat="1" ht="15">
      <c r="C38" s="12"/>
      <c r="D38" s="1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3:138" s="18" customFormat="1" ht="15">
      <c r="C39" s="12"/>
      <c r="D39" s="1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3:138" s="18" customFormat="1" ht="15">
      <c r="C40" s="12"/>
      <c r="D40" s="1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3:138" s="18" customFormat="1" ht="15">
      <c r="C41" s="12"/>
      <c r="D41" s="1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3:138" s="18" customFormat="1" ht="15">
      <c r="C42" s="12"/>
      <c r="D42" s="1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3:138" s="18" customFormat="1" ht="15">
      <c r="C43" s="12"/>
      <c r="D43" s="1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3:138" s="18" customFormat="1" ht="15">
      <c r="C44" s="12"/>
      <c r="D44" s="1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3:138" s="18" customFormat="1" ht="15">
      <c r="C45" s="12"/>
      <c r="D45" s="1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3:138" s="18" customFormat="1" ht="15">
      <c r="C46" s="12"/>
      <c r="D46" s="1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3:138" s="18" customFormat="1" ht="15">
      <c r="C47" s="12"/>
      <c r="D47" s="1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3:138" s="18" customFormat="1" ht="15">
      <c r="C48" s="12"/>
      <c r="D48" s="1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3:138" s="18" customFormat="1" ht="15">
      <c r="C49" s="12"/>
      <c r="D49" s="1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3:138" s="18" customFormat="1" ht="15">
      <c r="C50" s="12"/>
      <c r="D50" s="1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3:138" s="18" customFormat="1" ht="15">
      <c r="C51" s="12"/>
      <c r="D51" s="1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3:138" s="18" customFormat="1" ht="15">
      <c r="C52" s="12"/>
      <c r="D52" s="1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3:138" s="18" customFormat="1" ht="15">
      <c r="C53" s="12"/>
      <c r="D53" s="1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3:138" s="18" customFormat="1" ht="15">
      <c r="C54" s="12"/>
      <c r="D54" s="1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3:138" s="18" customFormat="1" ht="15">
      <c r="C55" s="12"/>
      <c r="D55" s="1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3:138" s="18" customFormat="1" ht="15">
      <c r="C56" s="12"/>
      <c r="D56" s="1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3:138" s="18" customFormat="1" ht="15">
      <c r="C57" s="12"/>
      <c r="D57" s="1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3:138" s="18" customFormat="1" ht="15">
      <c r="C58" s="12"/>
      <c r="D58" s="1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3:138" s="18" customFormat="1" ht="15">
      <c r="C59" s="12"/>
      <c r="D59" s="1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3:138" s="18" customFormat="1" ht="15">
      <c r="C60" s="12"/>
      <c r="D60" s="1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3:138" s="18" customFormat="1" ht="15">
      <c r="C61" s="12"/>
      <c r="D61" s="1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3:138" s="18" customFormat="1" ht="15">
      <c r="C62" s="12"/>
      <c r="D62" s="1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3:138" s="18" customFormat="1" ht="15">
      <c r="C63" s="12"/>
      <c r="D63" s="1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3:138" s="18" customFormat="1" ht="15">
      <c r="C64" s="12"/>
      <c r="D64" s="1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3:138" s="18" customFormat="1" ht="15">
      <c r="C65" s="12"/>
      <c r="D65" s="1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3:138" s="18" customFormat="1" ht="15">
      <c r="C66" s="12"/>
      <c r="D66" s="1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3:138" s="18" customFormat="1" ht="15">
      <c r="C67" s="12"/>
      <c r="D67" s="1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3:138" s="18" customFormat="1" ht="15">
      <c r="C68" s="12"/>
      <c r="D68" s="1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3:138" s="18" customFormat="1" ht="15">
      <c r="C69" s="12"/>
      <c r="D69" s="1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3:138" s="18" customFormat="1" ht="15">
      <c r="C70" s="12"/>
      <c r="D70" s="1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3:138" s="18" customFormat="1" ht="15">
      <c r="C71" s="12"/>
      <c r="D71" s="1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3:138" s="18" customFormat="1" ht="15">
      <c r="C72" s="12"/>
      <c r="D72" s="1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3:138" s="18" customFormat="1" ht="15">
      <c r="C73" s="12"/>
      <c r="D73" s="1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3:138" s="18" customFormat="1" ht="15">
      <c r="C74" s="12"/>
      <c r="D74" s="1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3:138" s="18" customFormat="1" ht="15">
      <c r="C75" s="12"/>
      <c r="D75" s="1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3:138" s="18" customFormat="1" ht="15">
      <c r="C76" s="12"/>
      <c r="D76" s="1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3:138" s="18" customFormat="1" ht="15">
      <c r="C77" s="12"/>
      <c r="D77" s="1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3:138" s="18" customFormat="1" ht="15">
      <c r="C78" s="12"/>
      <c r="D78" s="1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3:138" s="18" customFormat="1" ht="15">
      <c r="C79" s="12"/>
      <c r="D79" s="1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3:138" s="18" customFormat="1" ht="15">
      <c r="C80" s="12"/>
      <c r="D80" s="1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3:138" s="18" customFormat="1" ht="15">
      <c r="C81" s="12"/>
      <c r="D81" s="1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3:138" s="18" customFormat="1" ht="15">
      <c r="C82" s="12"/>
      <c r="D82" s="1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3:138" s="18" customFormat="1" ht="15">
      <c r="C83" s="12"/>
      <c r="D83" s="1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  <row r="84" spans="3:138" s="18" customFormat="1" ht="15">
      <c r="C84" s="12"/>
      <c r="D84" s="1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</row>
    <row r="85" spans="3:138" s="18" customFormat="1" ht="15">
      <c r="C85" s="12"/>
      <c r="D85" s="1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</row>
    <row r="86" spans="3:138" s="18" customFormat="1" ht="15">
      <c r="C86" s="12"/>
      <c r="D86" s="1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</row>
    <row r="87" spans="3:138" s="18" customFormat="1" ht="15">
      <c r="C87" s="12"/>
      <c r="D87" s="1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</row>
    <row r="88" spans="3:138" s="18" customFormat="1" ht="15">
      <c r="C88" s="12"/>
      <c r="D88" s="1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</row>
    <row r="89" spans="3:138" s="18" customFormat="1" ht="15">
      <c r="C89" s="12"/>
      <c r="D89" s="1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</row>
    <row r="90" spans="3:138" s="18" customFormat="1" ht="15">
      <c r="C90" s="12"/>
      <c r="D90" s="1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</row>
    <row r="91" spans="3:138" s="18" customFormat="1" ht="15">
      <c r="C91" s="12"/>
      <c r="D91" s="1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</row>
    <row r="92" spans="3:138" s="18" customFormat="1" ht="15">
      <c r="C92" s="12"/>
      <c r="D92" s="1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</row>
    <row r="93" spans="3:138" s="18" customFormat="1" ht="15">
      <c r="C93" s="12"/>
      <c r="D93" s="1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</row>
    <row r="94" spans="3:138" s="18" customFormat="1" ht="15">
      <c r="C94" s="12"/>
      <c r="D94" s="1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</row>
    <row r="95" spans="3:138" s="18" customFormat="1" ht="15">
      <c r="C95" s="12"/>
      <c r="D95" s="1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</row>
    <row r="96" spans="3:138" s="18" customFormat="1" ht="15">
      <c r="C96" s="12"/>
      <c r="D96" s="1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</row>
    <row r="97" spans="3:138" s="18" customFormat="1" ht="15">
      <c r="C97" s="12"/>
      <c r="D97" s="1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</row>
    <row r="98" spans="3:138" s="18" customFormat="1" ht="15">
      <c r="C98" s="12"/>
      <c r="D98" s="1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</row>
    <row r="99" spans="3:138" s="18" customFormat="1" ht="15">
      <c r="C99" s="12"/>
      <c r="D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</row>
    <row r="100" spans="3:138" s="18" customFormat="1" ht="15">
      <c r="C100" s="12"/>
      <c r="D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</row>
    <row r="101" spans="3:138" s="18" customFormat="1" ht="15">
      <c r="C101" s="12"/>
      <c r="D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</row>
    <row r="102" spans="3:138" s="18" customFormat="1" ht="15">
      <c r="C102" s="12"/>
      <c r="D102" s="1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</row>
    <row r="103" spans="3:138" s="18" customFormat="1" ht="15">
      <c r="C103" s="12"/>
      <c r="D103" s="1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</row>
    <row r="104" spans="3:138" s="18" customFormat="1" ht="15">
      <c r="C104" s="12"/>
      <c r="D104" s="1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</row>
    <row r="105" spans="3:138" s="18" customFormat="1" ht="15">
      <c r="C105" s="12"/>
      <c r="D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</row>
    <row r="106" spans="3:138" s="18" customFormat="1" ht="15">
      <c r="C106" s="12"/>
      <c r="D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</row>
    <row r="107" spans="3:138" s="18" customFormat="1" ht="15">
      <c r="C107" s="12"/>
      <c r="D107" s="1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</row>
    <row r="108" spans="3:138" s="18" customFormat="1" ht="15">
      <c r="C108" s="12"/>
      <c r="D108" s="1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</row>
    <row r="109" spans="3:138" s="18" customFormat="1" ht="15">
      <c r="C109" s="12"/>
      <c r="D109" s="1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</row>
    <row r="110" spans="3:138" s="18" customFormat="1" ht="15">
      <c r="C110" s="12"/>
      <c r="D110" s="1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</row>
    <row r="111" spans="3:138" s="18" customFormat="1" ht="15">
      <c r="C111" s="12"/>
      <c r="D111" s="1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</row>
    <row r="112" spans="3:138" s="18" customFormat="1" ht="15">
      <c r="C112" s="12"/>
      <c r="D112" s="1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</row>
    <row r="113" spans="3:138" s="18" customFormat="1" ht="15">
      <c r="C113" s="12"/>
      <c r="D113" s="1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</row>
    <row r="114" spans="3:138" s="18" customFormat="1" ht="15">
      <c r="C114" s="12"/>
      <c r="D114" s="1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</row>
    <row r="115" spans="3:138" s="18" customFormat="1" ht="15">
      <c r="C115" s="12"/>
      <c r="D115" s="1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</row>
    <row r="116" spans="3:138" s="18" customFormat="1" ht="15">
      <c r="C116" s="12"/>
      <c r="D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</row>
    <row r="117" spans="3:138" s="18" customFormat="1" ht="15">
      <c r="C117" s="12"/>
      <c r="D117" s="1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</row>
    <row r="118" spans="3:138" s="18" customFormat="1" ht="15">
      <c r="C118" s="12"/>
      <c r="D118" s="1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</row>
    <row r="119" spans="3:138" s="18" customFormat="1" ht="15">
      <c r="C119" s="12"/>
      <c r="D119" s="1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</row>
    <row r="120" spans="3:138" s="18" customFormat="1" ht="15">
      <c r="C120" s="12"/>
      <c r="D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</row>
    <row r="121" spans="3:138" s="18" customFormat="1" ht="15">
      <c r="C121" s="12"/>
      <c r="D121" s="1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</row>
    <row r="122" spans="3:138" s="18" customFormat="1" ht="15">
      <c r="C122" s="12"/>
      <c r="D122" s="1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</row>
    <row r="123" spans="3:138" s="18" customFormat="1" ht="15">
      <c r="C123" s="12"/>
      <c r="D123" s="1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</row>
    <row r="124" spans="3:138" s="18" customFormat="1" ht="15">
      <c r="C124" s="12"/>
      <c r="D124" s="1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</row>
    <row r="125" spans="3:138" s="18" customFormat="1" ht="15">
      <c r="C125" s="12"/>
      <c r="D125" s="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</row>
    <row r="126" spans="3:138" s="18" customFormat="1" ht="15">
      <c r="C126" s="12"/>
      <c r="D126" s="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</row>
    <row r="127" spans="3:138" s="18" customFormat="1" ht="15">
      <c r="C127" s="12"/>
      <c r="D127" s="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</row>
    <row r="128" spans="3:138" s="18" customFormat="1" ht="15">
      <c r="C128" s="12"/>
      <c r="D128" s="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</row>
    <row r="129" spans="3:138" s="18" customFormat="1" ht="15">
      <c r="C129" s="12"/>
      <c r="D129" s="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</row>
    <row r="130" spans="3:138" s="18" customFormat="1" ht="15">
      <c r="C130" s="12"/>
      <c r="D130" s="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</row>
    <row r="131" spans="3:138" s="18" customFormat="1" ht="15">
      <c r="C131" s="12"/>
      <c r="D131" s="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</row>
    <row r="132" spans="3:138" s="18" customFormat="1" ht="15">
      <c r="C132" s="12"/>
      <c r="D132" s="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</row>
    <row r="133" spans="3:138" s="18" customFormat="1" ht="15">
      <c r="C133" s="12"/>
      <c r="D133" s="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</row>
    <row r="134" spans="3:138" s="18" customFormat="1" ht="15">
      <c r="C134" s="12"/>
      <c r="D134" s="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</row>
    <row r="135" spans="3:138" s="18" customFormat="1" ht="15">
      <c r="C135" s="12"/>
      <c r="D135" s="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</row>
    <row r="136" spans="3:138" s="18" customFormat="1" ht="15">
      <c r="C136" s="12"/>
      <c r="D136" s="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</row>
    <row r="137" spans="3:138" s="18" customFormat="1" ht="15">
      <c r="C137" s="12"/>
      <c r="D137" s="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</row>
    <row r="138" spans="3:138" s="18" customFormat="1" ht="15">
      <c r="C138" s="12"/>
      <c r="D138" s="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</row>
    <row r="139" spans="3:138" s="18" customFormat="1" ht="15">
      <c r="C139" s="12"/>
      <c r="D139" s="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</row>
    <row r="140" spans="3:138" s="18" customFormat="1" ht="15">
      <c r="C140" s="12"/>
      <c r="D140" s="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</row>
    <row r="141" spans="3:138" s="18" customFormat="1" ht="15">
      <c r="C141" s="12"/>
      <c r="D141" s="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</row>
    <row r="142" spans="3:138" s="18" customFormat="1" ht="15">
      <c r="C142" s="12"/>
      <c r="D142" s="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</row>
    <row r="143" spans="3:138" s="18" customFormat="1" ht="15">
      <c r="C143" s="12"/>
      <c r="D143" s="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</row>
    <row r="144" spans="3:138" s="18" customFormat="1" ht="15">
      <c r="C144" s="12"/>
      <c r="D144" s="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</row>
    <row r="145" spans="3:138" s="18" customFormat="1" ht="15">
      <c r="C145" s="12"/>
      <c r="D145" s="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</row>
    <row r="146" spans="3:138" s="18" customFormat="1" ht="15">
      <c r="C146" s="12"/>
      <c r="D146" s="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</row>
    <row r="147" spans="3:138" s="18" customFormat="1" ht="15">
      <c r="C147" s="12"/>
      <c r="D147" s="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</row>
    <row r="148" spans="3:138" s="18" customFormat="1" ht="15">
      <c r="C148" s="12"/>
      <c r="D148" s="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</row>
    <row r="149" spans="3:138" s="18" customFormat="1" ht="15">
      <c r="C149" s="12"/>
      <c r="D149" s="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</row>
    <row r="150" spans="3:138" s="18" customFormat="1" ht="15">
      <c r="C150" s="12"/>
      <c r="D150" s="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</row>
    <row r="151" spans="3:138" s="18" customFormat="1" ht="15">
      <c r="C151" s="12"/>
      <c r="D151" s="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</row>
    <row r="152" spans="3:138" s="18" customFormat="1" ht="15">
      <c r="C152" s="12"/>
      <c r="D152" s="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</row>
    <row r="153" spans="3:138" s="18" customFormat="1" ht="15">
      <c r="C153" s="12"/>
      <c r="D153" s="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</row>
    <row r="154" spans="3:138" s="18" customFormat="1" ht="15">
      <c r="C154" s="12"/>
      <c r="D154" s="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</row>
    <row r="155" spans="3:138" s="18" customFormat="1" ht="15">
      <c r="C155" s="12"/>
      <c r="D155" s="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</row>
    <row r="156" spans="3:138" s="18" customFormat="1" ht="15">
      <c r="C156" s="12"/>
      <c r="D156" s="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</row>
    <row r="157" spans="3:138" s="18" customFormat="1" ht="15">
      <c r="C157" s="12"/>
      <c r="D157" s="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</row>
    <row r="158" spans="3:138" s="18" customFormat="1" ht="15">
      <c r="C158" s="12"/>
      <c r="D158" s="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</row>
    <row r="159" spans="3:138" s="18" customFormat="1" ht="15">
      <c r="C159" s="12"/>
      <c r="D159" s="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</row>
    <row r="160" spans="3:138" s="18" customFormat="1" ht="15">
      <c r="C160" s="12"/>
      <c r="D160" s="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</row>
    <row r="161" spans="3:138" s="18" customFormat="1" ht="15">
      <c r="C161" s="12"/>
      <c r="D161" s="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</row>
    <row r="162" spans="3:138" s="18" customFormat="1" ht="15">
      <c r="C162" s="12"/>
      <c r="D162" s="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</row>
    <row r="163" spans="3:138" s="18" customFormat="1" ht="15">
      <c r="C163" s="12"/>
      <c r="D163" s="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</row>
    <row r="164" spans="3:138" s="18" customFormat="1" ht="15">
      <c r="C164" s="12"/>
      <c r="D164" s="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</row>
    <row r="165" spans="3:138" s="18" customFormat="1" ht="15">
      <c r="C165" s="12"/>
      <c r="D165" s="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</row>
    <row r="166" spans="3:138" s="18" customFormat="1" ht="15">
      <c r="C166" s="12"/>
      <c r="D166" s="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</row>
    <row r="167" spans="3:138" s="18" customFormat="1" ht="15">
      <c r="C167" s="12"/>
      <c r="D167" s="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</row>
    <row r="168" spans="3:138" s="18" customFormat="1" ht="15">
      <c r="C168" s="12"/>
      <c r="D168" s="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</row>
    <row r="169" spans="3:138" s="18" customFormat="1" ht="15">
      <c r="C169" s="12"/>
      <c r="D169" s="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</row>
    <row r="170" spans="3:138" s="18" customFormat="1" ht="15">
      <c r="C170" s="12"/>
      <c r="D170" s="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</row>
    <row r="171" spans="3:138" s="18" customFormat="1" ht="15">
      <c r="C171" s="12"/>
      <c r="D171" s="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</row>
    <row r="172" spans="3:138" s="18" customFormat="1" ht="15">
      <c r="C172" s="12"/>
      <c r="D172" s="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</row>
    <row r="173" spans="3:138" s="18" customFormat="1" ht="15">
      <c r="C173" s="12"/>
      <c r="D173" s="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</row>
    <row r="174" spans="3:138" s="18" customFormat="1" ht="15">
      <c r="C174" s="12"/>
      <c r="D174" s="1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</row>
    <row r="175" spans="3:138" s="18" customFormat="1" ht="15">
      <c r="C175" s="12"/>
      <c r="D175" s="1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</row>
    <row r="176" spans="3:138" s="18" customFormat="1" ht="15">
      <c r="C176" s="12"/>
      <c r="D176" s="1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</row>
    <row r="177" spans="3:138" s="18" customFormat="1" ht="15">
      <c r="C177" s="12"/>
      <c r="D177" s="1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</row>
    <row r="178" spans="3:138" s="18" customFormat="1" ht="15">
      <c r="C178" s="12"/>
      <c r="D178" s="1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</row>
    <row r="179" spans="3:138" s="18" customFormat="1" ht="15">
      <c r="C179" s="12"/>
      <c r="D179" s="1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</row>
    <row r="180" spans="3:138" s="18" customFormat="1" ht="15">
      <c r="C180" s="12"/>
      <c r="D180" s="1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</row>
    <row r="181" spans="3:138" s="18" customFormat="1" ht="15">
      <c r="C181" s="12"/>
      <c r="D181" s="1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</row>
    <row r="182" spans="3:138" s="18" customFormat="1" ht="15">
      <c r="C182" s="12"/>
      <c r="D182" s="1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</row>
    <row r="183" spans="3:138" s="18" customFormat="1" ht="15">
      <c r="C183" s="12"/>
      <c r="D183" s="1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</row>
    <row r="184" spans="3:138" s="18" customFormat="1" ht="15">
      <c r="C184" s="12"/>
      <c r="D184" s="1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</row>
    <row r="185" spans="3:138" s="18" customFormat="1" ht="15">
      <c r="C185" s="12"/>
      <c r="D185" s="1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</row>
    <row r="186" spans="3:138" s="18" customFormat="1" ht="15">
      <c r="C186" s="12"/>
      <c r="D186" s="1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</row>
    <row r="187" spans="3:138" s="18" customFormat="1" ht="15">
      <c r="C187" s="12"/>
      <c r="D187" s="1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</row>
    <row r="188" spans="3:138" s="18" customFormat="1" ht="15">
      <c r="C188" s="12"/>
      <c r="D188" s="1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</row>
    <row r="189" spans="3:138" s="18" customFormat="1" ht="15">
      <c r="C189" s="12"/>
      <c r="D189" s="1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</row>
    <row r="190" spans="3:138" s="18" customFormat="1" ht="15">
      <c r="C190" s="12"/>
      <c r="D190" s="1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</row>
    <row r="191" spans="3:138" s="18" customFormat="1" ht="15">
      <c r="C191" s="12"/>
      <c r="D191" s="1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</row>
    <row r="192" spans="3:138" s="18" customFormat="1" ht="15">
      <c r="C192" s="12"/>
      <c r="D192" s="1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</row>
    <row r="193" spans="3:138" s="18" customFormat="1" ht="15">
      <c r="C193" s="12"/>
      <c r="D193" s="1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</row>
    <row r="194" spans="3:138" s="18" customFormat="1" ht="15">
      <c r="C194" s="12"/>
      <c r="D194" s="1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</row>
    <row r="195" spans="3:138" s="18" customFormat="1" ht="15">
      <c r="C195" s="12"/>
      <c r="D195" s="1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</row>
    <row r="196" spans="3:138" s="18" customFormat="1" ht="15">
      <c r="C196" s="12"/>
      <c r="D196" s="1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</row>
    <row r="197" spans="3:138" s="18" customFormat="1" ht="15">
      <c r="C197" s="12"/>
      <c r="D197" s="1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</row>
    <row r="198" spans="3:138" s="18" customFormat="1" ht="15">
      <c r="C198" s="12"/>
      <c r="D198" s="1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</row>
    <row r="199" spans="3:138" s="18" customFormat="1" ht="15">
      <c r="C199" s="12"/>
      <c r="D199" s="1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</row>
    <row r="200" spans="3:138" s="18" customFormat="1" ht="15">
      <c r="C200" s="12"/>
      <c r="D200" s="1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</row>
    <row r="201" spans="3:138" s="18" customFormat="1" ht="15">
      <c r="C201" s="12"/>
      <c r="D201" s="1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</row>
    <row r="202" spans="3:138" s="18" customFormat="1" ht="15">
      <c r="C202" s="12"/>
      <c r="D202" s="1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</row>
    <row r="203" spans="3:138" s="18" customFormat="1" ht="15">
      <c r="C203" s="12"/>
      <c r="D203" s="1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</row>
    <row r="204" spans="3:138" s="18" customFormat="1" ht="15">
      <c r="C204" s="12"/>
      <c r="D204" s="1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</row>
    <row r="205" spans="3:138" s="18" customFormat="1" ht="15">
      <c r="C205" s="12"/>
      <c r="D205" s="1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</row>
    <row r="206" spans="3:138" s="18" customFormat="1" ht="15">
      <c r="C206" s="12"/>
      <c r="D206" s="1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</row>
    <row r="207" spans="3:138" s="18" customFormat="1" ht="15">
      <c r="C207" s="12"/>
      <c r="D207" s="1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</row>
    <row r="208" spans="3:138" s="18" customFormat="1" ht="15">
      <c r="C208" s="12"/>
      <c r="D208" s="1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</row>
    <row r="209" spans="3:138" s="18" customFormat="1" ht="15">
      <c r="C209" s="12"/>
      <c r="D209" s="1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</row>
    <row r="210" spans="3:138" s="18" customFormat="1" ht="15">
      <c r="C210" s="12"/>
      <c r="D210" s="1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</row>
    <row r="211" spans="3:138" s="18" customFormat="1" ht="15">
      <c r="C211" s="12"/>
      <c r="D211" s="1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</row>
    <row r="212" spans="3:138" s="18" customFormat="1" ht="15">
      <c r="C212" s="12"/>
      <c r="D212" s="1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</row>
    <row r="213" spans="3:138" s="18" customFormat="1" ht="15">
      <c r="C213" s="12"/>
      <c r="D213" s="1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</row>
    <row r="214" spans="3:138" s="18" customFormat="1" ht="15">
      <c r="C214" s="12"/>
      <c r="D214" s="1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</row>
    <row r="215" spans="3:138" s="18" customFormat="1" ht="15">
      <c r="C215" s="12"/>
      <c r="D215" s="1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</row>
    <row r="216" spans="3:138" s="18" customFormat="1" ht="15">
      <c r="C216" s="12"/>
      <c r="D216" s="1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</row>
    <row r="217" spans="3:138" s="18" customFormat="1" ht="15">
      <c r="C217" s="12"/>
      <c r="D217" s="1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</row>
    <row r="218" spans="3:138" s="18" customFormat="1" ht="15">
      <c r="C218" s="12"/>
      <c r="D218" s="1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</row>
    <row r="219" spans="3:138" s="18" customFormat="1" ht="15">
      <c r="C219" s="12"/>
      <c r="D219" s="1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</row>
    <row r="220" spans="3:138" s="18" customFormat="1" ht="15">
      <c r="C220" s="12"/>
      <c r="D220" s="1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</row>
    <row r="221" spans="3:138" s="18" customFormat="1" ht="15">
      <c r="C221" s="12"/>
      <c r="D221" s="1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</row>
    <row r="222" spans="3:138" s="18" customFormat="1" ht="15">
      <c r="C222" s="12"/>
      <c r="D222" s="1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</row>
    <row r="223" spans="3:138" s="18" customFormat="1" ht="15">
      <c r="C223" s="12"/>
      <c r="D223" s="1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</row>
    <row r="224" spans="3:138" s="18" customFormat="1" ht="15">
      <c r="C224" s="12"/>
      <c r="D224" s="1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</row>
    <row r="225" spans="3:138" s="18" customFormat="1" ht="15">
      <c r="C225" s="12"/>
      <c r="D225" s="1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</row>
    <row r="226" spans="3:138" s="18" customFormat="1" ht="15">
      <c r="C226" s="12"/>
      <c r="D226" s="1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</row>
    <row r="227" spans="3:138" s="18" customFormat="1" ht="15">
      <c r="C227" s="12"/>
      <c r="D227" s="1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</row>
    <row r="228" spans="3:138" s="18" customFormat="1" ht="15">
      <c r="C228" s="12"/>
      <c r="D228" s="1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</row>
    <row r="229" spans="3:138" s="18" customFormat="1" ht="15">
      <c r="C229" s="12"/>
      <c r="D229" s="1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</row>
    <row r="230" spans="3:138" s="18" customFormat="1" ht="15">
      <c r="C230" s="12"/>
      <c r="D230" s="1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</row>
    <row r="231" spans="3:138" s="18" customFormat="1" ht="15">
      <c r="C231" s="12"/>
      <c r="D231" s="1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</row>
    <row r="232" spans="3:138" s="18" customFormat="1" ht="15">
      <c r="C232" s="12"/>
      <c r="D232" s="1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</row>
    <row r="233" spans="3:138" s="18" customFormat="1" ht="15">
      <c r="C233" s="12"/>
      <c r="D233" s="1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</row>
    <row r="234" spans="3:138" s="18" customFormat="1" ht="15">
      <c r="C234" s="12"/>
      <c r="D234" s="1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</row>
    <row r="235" spans="3:138" s="18" customFormat="1" ht="15">
      <c r="C235" s="12"/>
      <c r="D235" s="1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</row>
    <row r="236" spans="3:138" s="18" customFormat="1" ht="15">
      <c r="C236" s="12"/>
      <c r="D236" s="1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</row>
    <row r="237" spans="3:138" s="18" customFormat="1" ht="15">
      <c r="C237" s="12"/>
      <c r="D237" s="1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</row>
    <row r="238" spans="3:138" s="18" customFormat="1" ht="15">
      <c r="C238" s="12"/>
      <c r="D238" s="1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</row>
    <row r="239" spans="3:138" s="18" customFormat="1" ht="15">
      <c r="C239" s="12"/>
      <c r="D239" s="1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</row>
    <row r="240" spans="3:138" s="18" customFormat="1" ht="15">
      <c r="C240" s="12"/>
      <c r="D240" s="1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</row>
    <row r="241" spans="3:138" s="18" customFormat="1" ht="15">
      <c r="C241" s="12"/>
      <c r="D241" s="1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</row>
    <row r="242" spans="3:138" s="18" customFormat="1" ht="15">
      <c r="C242" s="12"/>
      <c r="D242" s="1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</row>
    <row r="243" spans="3:138" s="18" customFormat="1" ht="15">
      <c r="C243" s="12"/>
      <c r="D243" s="1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</row>
    <row r="244" spans="3:138" s="18" customFormat="1" ht="15">
      <c r="C244" s="12"/>
      <c r="D244" s="1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</row>
    <row r="245" spans="3:138" s="18" customFormat="1" ht="15">
      <c r="C245" s="12"/>
      <c r="D245" s="1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</row>
    <row r="246" spans="3:138" s="18" customFormat="1" ht="15">
      <c r="C246" s="12"/>
      <c r="D246" s="1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</row>
    <row r="247" spans="3:138" s="18" customFormat="1" ht="15">
      <c r="C247" s="12"/>
      <c r="D247" s="1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</row>
    <row r="248" spans="3:138" s="18" customFormat="1" ht="15">
      <c r="C248" s="12"/>
      <c r="D248" s="1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</row>
    <row r="249" spans="3:138" s="18" customFormat="1" ht="15">
      <c r="C249" s="12"/>
      <c r="D249" s="1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</row>
    <row r="250" spans="3:138" s="18" customFormat="1" ht="15">
      <c r="C250" s="12"/>
      <c r="D250" s="1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</row>
    <row r="251" spans="3:138" s="18" customFormat="1" ht="15">
      <c r="C251" s="12"/>
      <c r="D251" s="1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</row>
    <row r="252" spans="3:138" s="18" customFormat="1" ht="15">
      <c r="C252" s="12"/>
      <c r="D252" s="1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</row>
    <row r="253" spans="3:138" s="18" customFormat="1" ht="15">
      <c r="C253" s="12"/>
      <c r="D253" s="1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</row>
    <row r="254" spans="3:138" s="18" customFormat="1" ht="15">
      <c r="C254" s="12"/>
      <c r="D254" s="1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</row>
    <row r="255" spans="3:138" s="18" customFormat="1" ht="15">
      <c r="C255" s="12"/>
      <c r="D255" s="1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</row>
    <row r="256" spans="3:138" s="18" customFormat="1" ht="15">
      <c r="C256" s="12"/>
      <c r="D256" s="1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</row>
    <row r="257" spans="3:138" s="18" customFormat="1" ht="15">
      <c r="C257" s="12"/>
      <c r="D257" s="1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</row>
    <row r="258" spans="3:138" s="18" customFormat="1" ht="15">
      <c r="C258" s="12"/>
      <c r="D258" s="1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</row>
    <row r="259" spans="3:138" s="18" customFormat="1" ht="15">
      <c r="C259" s="12"/>
      <c r="D259" s="1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</row>
    <row r="260" spans="3:138" s="18" customFormat="1" ht="15">
      <c r="C260" s="12"/>
      <c r="D260" s="1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</row>
    <row r="261" spans="3:138" s="18" customFormat="1" ht="15">
      <c r="C261" s="12"/>
      <c r="D261" s="1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</row>
    <row r="262" spans="3:138" s="18" customFormat="1" ht="15">
      <c r="C262" s="12"/>
      <c r="D262" s="1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</row>
    <row r="263" spans="3:138" s="18" customFormat="1" ht="15">
      <c r="C263" s="12"/>
      <c r="D263" s="1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</row>
    <row r="264" spans="3:138" s="18" customFormat="1" ht="15">
      <c r="C264" s="12"/>
      <c r="D264" s="1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</row>
    <row r="265" spans="3:138" s="18" customFormat="1" ht="15">
      <c r="C265" s="12"/>
      <c r="D265" s="1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</row>
    <row r="266" spans="3:138" s="18" customFormat="1" ht="15">
      <c r="C266" s="12"/>
      <c r="D266" s="1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</row>
    <row r="267" spans="3:138" s="18" customFormat="1" ht="15">
      <c r="C267" s="12"/>
      <c r="D267" s="1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</row>
    <row r="268" spans="3:138" s="18" customFormat="1" ht="15">
      <c r="C268" s="12"/>
      <c r="D268" s="1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</row>
    <row r="269" spans="3:138" s="18" customFormat="1" ht="15">
      <c r="C269" s="12"/>
      <c r="D269" s="1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</row>
    <row r="270" spans="3:138" s="18" customFormat="1" ht="15">
      <c r="C270" s="12"/>
      <c r="D270" s="1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</row>
    <row r="271" spans="3:138" s="18" customFormat="1" ht="15">
      <c r="C271" s="12"/>
      <c r="D271" s="1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</row>
    <row r="272" spans="3:138" s="18" customFormat="1" ht="15">
      <c r="C272" s="12"/>
      <c r="D272" s="1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</row>
    <row r="273" spans="3:138" s="18" customFormat="1" ht="15">
      <c r="C273" s="12"/>
      <c r="D273" s="1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</row>
    <row r="274" spans="3:138" s="18" customFormat="1" ht="15">
      <c r="C274" s="12"/>
      <c r="D274" s="1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</row>
    <row r="275" spans="3:138" s="18" customFormat="1" ht="15">
      <c r="C275" s="12"/>
      <c r="D275" s="1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</row>
    <row r="276" spans="3:138" s="18" customFormat="1" ht="15">
      <c r="C276" s="12"/>
      <c r="D276" s="1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</row>
    <row r="277" spans="3:138" s="18" customFormat="1" ht="15">
      <c r="C277" s="12"/>
      <c r="D277" s="1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</row>
    <row r="278" spans="3:138" s="18" customFormat="1" ht="15">
      <c r="C278" s="12"/>
      <c r="D278" s="1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</row>
    <row r="279" spans="3:138" s="18" customFormat="1" ht="15">
      <c r="C279" s="12"/>
      <c r="D279" s="1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</row>
    <row r="280" spans="3:138" s="18" customFormat="1" ht="15">
      <c r="C280" s="12"/>
      <c r="D280" s="1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</row>
    <row r="281" spans="3:138" s="18" customFormat="1" ht="15">
      <c r="C281" s="12"/>
      <c r="D281" s="1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</row>
    <row r="282" spans="3:138" s="18" customFormat="1" ht="15">
      <c r="C282" s="12"/>
      <c r="D282" s="1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</row>
    <row r="283" spans="3:138" s="18" customFormat="1" ht="15">
      <c r="C283" s="12"/>
      <c r="D283" s="1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</row>
    <row r="284" spans="3:138" s="18" customFormat="1" ht="15">
      <c r="C284" s="12"/>
      <c r="D284" s="1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</row>
    <row r="285" spans="3:138" s="18" customFormat="1" ht="15">
      <c r="C285" s="12"/>
      <c r="D285" s="1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</row>
    <row r="286" spans="3:138" s="18" customFormat="1" ht="15">
      <c r="C286" s="12"/>
      <c r="D286" s="1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</row>
    <row r="287" spans="3:138" s="18" customFormat="1" ht="15">
      <c r="C287" s="12"/>
      <c r="D287" s="1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</row>
    <row r="288" spans="3:138" s="18" customFormat="1" ht="15">
      <c r="C288" s="12"/>
      <c r="D288" s="1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</row>
    <row r="289" spans="3:138" s="18" customFormat="1" ht="15">
      <c r="C289" s="12"/>
      <c r="D289" s="1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</row>
    <row r="290" spans="3:138" s="18" customFormat="1" ht="15">
      <c r="C290" s="12"/>
      <c r="D290" s="1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</row>
    <row r="291" spans="3:138" s="18" customFormat="1" ht="15">
      <c r="C291" s="12"/>
      <c r="D291" s="1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</row>
    <row r="292" spans="3:138" s="18" customFormat="1" ht="15">
      <c r="C292" s="12"/>
      <c r="D292" s="1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</row>
    <row r="293" spans="3:138" s="18" customFormat="1" ht="15">
      <c r="C293" s="12"/>
      <c r="D293" s="1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</row>
    <row r="294" spans="3:138" s="18" customFormat="1" ht="15">
      <c r="C294" s="12"/>
      <c r="D294" s="1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</row>
    <row r="295" spans="3:138" s="18" customFormat="1" ht="15">
      <c r="C295" s="12"/>
      <c r="D295" s="1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</row>
    <row r="296" spans="3:138" s="18" customFormat="1" ht="15">
      <c r="C296" s="12"/>
      <c r="D296" s="1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</row>
    <row r="297" spans="3:138" s="18" customFormat="1" ht="15">
      <c r="C297" s="12"/>
      <c r="D297" s="1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</row>
    <row r="298" spans="3:138" s="18" customFormat="1" ht="15">
      <c r="C298" s="12"/>
      <c r="D298" s="1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</row>
    <row r="299" spans="3:138" s="18" customFormat="1" ht="15">
      <c r="C299" s="12"/>
      <c r="D299" s="1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</row>
    <row r="300" spans="3:138" s="18" customFormat="1" ht="15">
      <c r="C300" s="12"/>
      <c r="D300" s="1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</row>
    <row r="301" spans="3:138" s="18" customFormat="1" ht="15">
      <c r="C301" s="12"/>
      <c r="D301" s="1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</row>
    <row r="302" spans="3:138" s="18" customFormat="1" ht="15">
      <c r="C302" s="12"/>
      <c r="D302" s="1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</row>
    <row r="303" spans="3:138" s="18" customFormat="1" ht="15">
      <c r="C303" s="12"/>
      <c r="D303" s="1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</row>
    <row r="304" spans="3:138" s="18" customFormat="1" ht="15">
      <c r="C304" s="12"/>
      <c r="D304" s="1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</row>
    <row r="305" spans="3:138" s="18" customFormat="1" ht="15">
      <c r="C305" s="12"/>
      <c r="D305" s="1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</row>
    <row r="306" spans="3:138" s="18" customFormat="1" ht="15">
      <c r="C306" s="12"/>
      <c r="D306" s="1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</row>
    <row r="307" spans="3:138" s="18" customFormat="1" ht="15">
      <c r="C307" s="12"/>
      <c r="D307" s="1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</row>
    <row r="308" spans="3:138" s="18" customFormat="1" ht="15">
      <c r="C308" s="12"/>
      <c r="D308" s="1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</row>
    <row r="309" spans="3:138" s="18" customFormat="1" ht="15">
      <c r="C309" s="12"/>
      <c r="D309" s="1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</row>
    <row r="310" spans="3:138" s="18" customFormat="1" ht="15">
      <c r="C310" s="12"/>
      <c r="D310" s="1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</row>
    <row r="311" spans="3:138" s="18" customFormat="1" ht="15">
      <c r="C311" s="12"/>
      <c r="D311" s="1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</row>
    <row r="312" spans="3:138" s="18" customFormat="1" ht="15">
      <c r="C312" s="12"/>
      <c r="D312" s="1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</row>
    <row r="313" spans="3:138" s="18" customFormat="1" ht="15">
      <c r="C313" s="12"/>
      <c r="D313" s="1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</row>
    <row r="314" spans="3:138" s="18" customFormat="1" ht="15">
      <c r="C314" s="12"/>
      <c r="D314" s="1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</row>
    <row r="315" spans="3:138" s="18" customFormat="1" ht="15">
      <c r="C315" s="12"/>
      <c r="D315" s="1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</row>
    <row r="316" spans="3:138" s="18" customFormat="1" ht="15">
      <c r="C316" s="12"/>
      <c r="D316" s="1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</row>
    <row r="317" spans="3:138" s="18" customFormat="1" ht="15">
      <c r="C317" s="12"/>
      <c r="D317" s="1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</row>
    <row r="318" spans="3:138" s="18" customFormat="1" ht="15">
      <c r="C318" s="12"/>
      <c r="D318" s="1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</row>
    <row r="319" spans="3:138" s="18" customFormat="1" ht="15">
      <c r="C319" s="12"/>
      <c r="D319" s="1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</row>
    <row r="320" spans="3:138" s="18" customFormat="1" ht="15">
      <c r="C320" s="12"/>
      <c r="D320" s="1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</row>
    <row r="321" spans="3:138" s="18" customFormat="1" ht="15">
      <c r="C321" s="12"/>
      <c r="D321" s="1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</row>
    <row r="322" spans="3:138" s="18" customFormat="1" ht="15">
      <c r="C322" s="12"/>
      <c r="D322" s="1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</row>
    <row r="323" spans="3:138" s="18" customFormat="1" ht="15">
      <c r="C323" s="12"/>
      <c r="D323" s="1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</row>
    <row r="324" spans="3:138" s="18" customFormat="1" ht="15">
      <c r="C324" s="12"/>
      <c r="D324" s="1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</row>
    <row r="325" spans="3:138" s="18" customFormat="1" ht="15">
      <c r="C325" s="12"/>
      <c r="D325" s="1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</row>
    <row r="326" spans="3:138" s="18" customFormat="1" ht="15">
      <c r="C326" s="12"/>
      <c r="D326" s="1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</row>
    <row r="327" spans="3:138" s="18" customFormat="1" ht="15">
      <c r="C327" s="12"/>
      <c r="D327" s="1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</row>
    <row r="328" spans="3:138" s="18" customFormat="1" ht="15">
      <c r="C328" s="12"/>
      <c r="D328" s="1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</row>
    <row r="329" spans="3:138" s="18" customFormat="1" ht="15">
      <c r="C329" s="12"/>
      <c r="D329" s="1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</row>
    <row r="330" spans="3:138" s="18" customFormat="1" ht="15">
      <c r="C330" s="12"/>
      <c r="D330" s="1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</row>
    <row r="331" spans="3:138" s="18" customFormat="1" ht="15">
      <c r="C331" s="12"/>
      <c r="D331" s="1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</row>
    <row r="332" spans="3:138" s="18" customFormat="1" ht="15">
      <c r="C332" s="12"/>
      <c r="D332" s="1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</row>
    <row r="333" spans="3:138" s="18" customFormat="1" ht="15">
      <c r="C333" s="12"/>
      <c r="D333" s="1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</row>
    <row r="334" spans="3:138" s="18" customFormat="1" ht="15">
      <c r="C334" s="12"/>
      <c r="D334" s="1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</row>
    <row r="335" spans="3:138" s="18" customFormat="1" ht="15">
      <c r="C335" s="12"/>
      <c r="D335" s="1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</row>
    <row r="336" spans="3:138" s="18" customFormat="1" ht="15">
      <c r="C336" s="12"/>
      <c r="D336" s="1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</row>
    <row r="337" spans="3:138" s="18" customFormat="1" ht="15">
      <c r="C337" s="12"/>
      <c r="D337" s="1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</row>
    <row r="338" spans="3:138" s="18" customFormat="1" ht="15">
      <c r="C338" s="12"/>
      <c r="D338" s="1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</row>
    <row r="339" spans="3:138" s="18" customFormat="1" ht="15">
      <c r="C339" s="12"/>
      <c r="D339" s="1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</row>
    <row r="340" spans="3:138" s="18" customFormat="1" ht="15">
      <c r="C340" s="12"/>
      <c r="D340" s="1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</row>
    <row r="341" spans="3:138" s="18" customFormat="1" ht="15">
      <c r="C341" s="12"/>
      <c r="D341" s="1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</row>
    <row r="342" spans="3:138" s="18" customFormat="1" ht="15">
      <c r="C342" s="12"/>
      <c r="D342" s="1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</row>
    <row r="343" spans="3:138" s="18" customFormat="1" ht="15">
      <c r="C343" s="12"/>
      <c r="D343" s="1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</row>
    <row r="344" spans="3:138" s="18" customFormat="1" ht="15">
      <c r="C344" s="12"/>
      <c r="D344" s="1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</row>
    <row r="345" spans="3:138" s="18" customFormat="1" ht="15">
      <c r="C345" s="12"/>
      <c r="D345" s="1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</row>
    <row r="346" spans="3:138" s="18" customFormat="1" ht="15">
      <c r="C346" s="12"/>
      <c r="D346" s="1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</row>
    <row r="347" spans="3:138" s="18" customFormat="1" ht="15">
      <c r="C347" s="12"/>
      <c r="D347" s="1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</row>
    <row r="348" spans="3:138" s="18" customFormat="1" ht="15">
      <c r="C348" s="12"/>
      <c r="D348" s="1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</row>
    <row r="349" spans="3:138" s="18" customFormat="1" ht="15">
      <c r="C349" s="12"/>
      <c r="D349" s="1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</row>
    <row r="350" spans="3:138" s="18" customFormat="1" ht="15">
      <c r="C350" s="12"/>
      <c r="D350" s="1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</row>
    <row r="351" spans="3:138" s="18" customFormat="1" ht="15">
      <c r="C351" s="12"/>
      <c r="D351" s="1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</row>
    <row r="352" spans="3:138" s="18" customFormat="1" ht="15">
      <c r="C352" s="12"/>
      <c r="D352" s="1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</row>
    <row r="353" spans="3:138" s="18" customFormat="1" ht="15">
      <c r="C353" s="12"/>
      <c r="D353" s="1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</row>
    <row r="354" spans="3:138" s="18" customFormat="1" ht="15">
      <c r="C354" s="12"/>
      <c r="D354" s="1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</row>
    <row r="355" spans="3:138" s="18" customFormat="1" ht="15">
      <c r="C355" s="12"/>
      <c r="D355" s="1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</row>
    <row r="356" spans="3:138" s="18" customFormat="1" ht="15">
      <c r="C356" s="12"/>
      <c r="D356" s="1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</row>
    <row r="357" spans="3:138" s="18" customFormat="1" ht="15">
      <c r="C357" s="12"/>
      <c r="D357" s="1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</row>
    <row r="358" spans="3:138" s="18" customFormat="1" ht="15">
      <c r="C358" s="12"/>
      <c r="D358" s="1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</row>
    <row r="359" spans="3:138" s="18" customFormat="1" ht="15">
      <c r="C359" s="12"/>
      <c r="D359" s="1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</row>
    <row r="360" spans="3:138" s="18" customFormat="1" ht="15">
      <c r="C360" s="12"/>
      <c r="D360" s="1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</row>
    <row r="361" spans="3:138" s="18" customFormat="1" ht="15">
      <c r="C361" s="12"/>
      <c r="D361" s="1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</row>
    <row r="362" spans="3:138" s="18" customFormat="1" ht="15">
      <c r="C362" s="12"/>
      <c r="D362" s="1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</row>
    <row r="363" spans="3:138" s="18" customFormat="1" ht="15">
      <c r="C363" s="12"/>
      <c r="D363" s="1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</row>
    <row r="364" spans="3:138" s="18" customFormat="1" ht="15">
      <c r="C364" s="12"/>
      <c r="D364" s="1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</row>
    <row r="365" spans="3:138" s="18" customFormat="1" ht="15">
      <c r="C365" s="12"/>
      <c r="D365" s="1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</row>
    <row r="366" spans="3:138" s="18" customFormat="1" ht="15">
      <c r="C366" s="12"/>
      <c r="D366" s="1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</row>
    <row r="367" spans="3:138" s="18" customFormat="1" ht="15">
      <c r="C367" s="12"/>
      <c r="D367" s="1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</row>
    <row r="368" spans="3:138" s="18" customFormat="1" ht="15">
      <c r="C368" s="12"/>
      <c r="D368" s="1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</row>
    <row r="369" spans="3:138" s="18" customFormat="1" ht="15">
      <c r="C369" s="12"/>
      <c r="D369" s="1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</row>
    <row r="370" spans="3:138" s="18" customFormat="1" ht="15">
      <c r="C370" s="12"/>
      <c r="D370" s="1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</row>
    <row r="371" spans="3:138" s="18" customFormat="1" ht="15">
      <c r="C371" s="12"/>
      <c r="D371" s="1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</row>
    <row r="372" spans="3:138" s="18" customFormat="1" ht="15">
      <c r="C372" s="12"/>
      <c r="D372" s="1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</row>
    <row r="373" spans="3:138" s="18" customFormat="1" ht="15">
      <c r="C373" s="12"/>
      <c r="D373" s="1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</row>
    <row r="374" spans="3:138" s="18" customFormat="1" ht="15">
      <c r="C374" s="12"/>
      <c r="D374" s="1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</row>
    <row r="375" spans="3:138" s="18" customFormat="1" ht="15">
      <c r="C375" s="12"/>
      <c r="D375" s="1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</row>
    <row r="376" spans="3:138" s="18" customFormat="1" ht="15">
      <c r="C376" s="12"/>
      <c r="D376" s="1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</row>
    <row r="377" spans="3:138" s="18" customFormat="1" ht="15">
      <c r="C377" s="12"/>
      <c r="D377" s="1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</row>
    <row r="378" spans="3:138" s="18" customFormat="1" ht="15">
      <c r="C378" s="12"/>
      <c r="D378" s="1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</row>
    <row r="379" spans="3:138" s="18" customFormat="1" ht="15">
      <c r="C379" s="12"/>
      <c r="D379" s="1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</row>
    <row r="380" spans="3:138" s="18" customFormat="1" ht="15">
      <c r="C380" s="12"/>
      <c r="D380" s="1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</row>
    <row r="381" spans="3:138" s="18" customFormat="1" ht="15">
      <c r="C381" s="12"/>
      <c r="D381" s="1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</row>
    <row r="382" spans="3:138" s="18" customFormat="1" ht="15">
      <c r="C382" s="12"/>
      <c r="D382" s="1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</row>
    <row r="383" spans="3:138" s="18" customFormat="1" ht="15">
      <c r="C383" s="12"/>
      <c r="D383" s="1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</row>
    <row r="384" spans="3:138" s="18" customFormat="1" ht="15">
      <c r="C384" s="12"/>
      <c r="D384" s="1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</row>
    <row r="385" spans="3:138" s="18" customFormat="1" ht="15">
      <c r="C385" s="12"/>
      <c r="D385" s="1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</row>
    <row r="386" spans="3:138" s="18" customFormat="1" ht="15">
      <c r="C386" s="12"/>
      <c r="D386" s="1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</row>
    <row r="387" spans="3:138" s="18" customFormat="1" ht="15">
      <c r="C387" s="12"/>
      <c r="D387" s="1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</row>
    <row r="388" spans="3:138" s="18" customFormat="1" ht="15">
      <c r="C388" s="12"/>
      <c r="D388" s="1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</row>
    <row r="389" spans="3:138" s="18" customFormat="1" ht="15">
      <c r="C389" s="12"/>
      <c r="D389" s="1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</row>
    <row r="390" spans="3:138" s="18" customFormat="1" ht="15">
      <c r="C390" s="12"/>
      <c r="D390" s="1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</row>
    <row r="391" spans="3:138" s="18" customFormat="1" ht="15">
      <c r="C391" s="12"/>
      <c r="D391" s="1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</row>
  </sheetData>
  <mergeCells count="26">
    <mergeCell ref="DJ3:DN5"/>
    <mergeCell ref="DP3:DT5"/>
    <mergeCell ref="BZ3:CD5"/>
    <mergeCell ref="CF3:CJ5"/>
    <mergeCell ref="CL3:CP5"/>
    <mergeCell ref="CR3:CV5"/>
    <mergeCell ref="DV3:DZ5"/>
    <mergeCell ref="EB3:EF5"/>
    <mergeCell ref="B1:D1"/>
    <mergeCell ref="C2:D2"/>
    <mergeCell ref="AV3:AZ5"/>
    <mergeCell ref="AD3:AH5"/>
    <mergeCell ref="BB3:BF5"/>
    <mergeCell ref="BH3:BL5"/>
    <mergeCell ref="BN3:BR5"/>
    <mergeCell ref="BT3:BX5"/>
    <mergeCell ref="B7:B9"/>
    <mergeCell ref="B3:D3"/>
    <mergeCell ref="CX3:DB5"/>
    <mergeCell ref="DD3:DH5"/>
    <mergeCell ref="F3:J5"/>
    <mergeCell ref="L3:P5"/>
    <mergeCell ref="R3:V5"/>
    <mergeCell ref="X3:AB5"/>
    <mergeCell ref="AJ3:AN5"/>
    <mergeCell ref="AP3:AT5"/>
  </mergeCells>
  <conditionalFormatting sqref="D7:D9 L7:P9 R7:V9 X7:AB9 AD7:AH9 F7:J9 AV7:AZ9 AJ7:AN9 AP7:AT9 BH7:BL9 BB7:BF9 BN7:BR9 CF7:CJ9 BT7:BX9 BZ7:CD9 CR7:CV9 CL7:CP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C7:C9">
    <cfRule type="expression" priority="3" dxfId="0" stopIfTrue="1">
      <formula>D7&gt;0</formula>
    </cfRule>
    <cfRule type="expression" priority="4" dxfId="1" stopIfTrue="1">
      <formula>D7&lt;0</formula>
    </cfRule>
  </conditionalFormatting>
  <conditionalFormatting sqref="CX7:DB9 DD7:DH9 DV7:DZ9 EB7:EH9 DJ7:DN9 DP7:DT9">
    <cfRule type="cellIs" priority="5" dxfId="2" operator="greaterThan" stopIfTrue="1">
      <formula>0</formula>
    </cfRule>
    <cfRule type="cellIs" priority="6" dxfId="1" operator="lessThan" stopIfTrue="1">
      <formula>0</formula>
    </cfRule>
  </conditionalFormatting>
  <dataValidations count="15">
    <dataValidation type="list" allowBlank="1" showInputMessage="1" showErrorMessage="1" errorTitle="Wrong symbol" error="введите + или -" sqref="AD10:AE10 AA10:AB10 O10:P10 R10:S10 F10:G10 AD6:AE6 AA6:AB6 O6:P6 R6:S6 F6:G6 AV10:AW10 AS10:AT10 AJ10:AK10 AV6:AW6 AS6:AT6 AJ6:AK6 DD10:DE10 DA10:DB10 DD6:DE6 DA6:DB6 EB10:EC10 DY10:DZ10 EB6:EC6 DY6:DZ6 BH10:BI10 BE10:BF10 BH6:BI6 BE6:BF6 BN10:BO10 BN6:BO6 CF10:CG10 CC10:CD10 BT10:BU10 CF6:CG6 CC6:CD6 BT6:BU6 CR10:CS10 CO10:CP10 CR6:CS6 CO6:CP6 DP10:DQ10 DM10:DN10 DP6:DQ6 DM6:DN6">
      <formula1>$C$1:$C$3</formula1>
    </dataValidation>
    <dataValidation type="list" allowBlank="1" showInputMessage="1" showErrorMessage="1" errorTitle="Wrong symbol" error="введите + или -" sqref="F7:F9 L7:L9 R7:R9 X7:X9 AD7:AD9 AJ7:AJ9 AP7:AP9 AV7:AV9 BB7:BB9 BH7:BH9 BN7:BN9 BT7:BT9 BZ7:BZ9 CF7:CF9 CL7:CL9 CR7:CR9">
      <formula1>"10,-10,0"</formula1>
    </dataValidation>
    <dataValidation type="list" allowBlank="1" showInputMessage="1" showErrorMessage="1" errorTitle="Wrong symbol" error="введите + или -" sqref="G7:G9 M7:M9 S7:S9 Y7:Y9 AE7:AE9 AK7:AK9 AQ7:AQ9 AW7:AW9 BC7:BC9 BI7:BI9 BO7:BO9 BU7:BU9 CA7:CA9 CG7:CG9 CM7:CM9 CS7:CS9">
      <formula1>"20,-20,0"</formula1>
    </dataValidation>
    <dataValidation type="list" allowBlank="1" showInputMessage="1" showErrorMessage="1" errorTitle="Wrong symbol" error="введите + или -" sqref="H7:H9 N7:N9 T7:T9 Z7:Z9 AF7:AF9 AL7:AL9 AR7:AR9 AX7:AX9 BD7:BD9 BJ7:BJ9 BP7:BP9 BV7:BV9 CB7:CB9 CH7:CH9 CN7:CN9 CT7:CT9">
      <formula1>"-30,0,30"</formula1>
    </dataValidation>
    <dataValidation type="list" allowBlank="1" showInputMessage="1" showErrorMessage="1" errorTitle="Wrong symbol" error="введите + или -" sqref="I7:I9 O7:O9 U7:U9 AA7:AA9 AG7:AG9 AM7:AM9 AS7:AS9 AY7:AY9 CY7:CY9 DE7:DE9 DW7:DW9 EC7:EC9 BE7:BE9 BK7:BK9 BQ7:BQ9 BW7:BW9 CC7:CC9 CI7:CI9 CO7:CO9 CU7:CU9 DK7:DK9 DQ7:DQ9">
      <formula1>"-40,0,40"</formula1>
    </dataValidation>
    <dataValidation type="list" allowBlank="1" showInputMessage="1" showErrorMessage="1" errorTitle="Wrong symbol" error="введите + или -" sqref="AH7:AH9 J7:J9 P7:P9 V7:V9 AB7:AB9 AN7:AN9 AT7:AT9 AZ7:AZ9 BF7:BF9 BL7:BL9 BR7:BR9 BX7:BX9 CD7:CD9 CJ7:CJ9 CP7:CP9 CV7:CV9">
      <formula1>"-50,0,50"</formula1>
    </dataValidation>
    <dataValidation type="list" allowBlank="1" showInputMessage="1" showErrorMessage="1" errorTitle="Wrong symbol" error="введите + или -" sqref="CZ7:CZ9 DF7:DF9 DX7:DX9 ED7:ED9 DL7:DL9 DR7:DR9">
      <formula1>"-60,0,60"</formula1>
    </dataValidation>
    <dataValidation type="list" allowBlank="1" showInputMessage="1" showErrorMessage="1" errorTitle="Wrong symbol" error="введите + или -" sqref="DA7:DA9 DG7:DG9 DY7:DY9 EE7:EE9 DM7:DM9 DS7:DS9">
      <formula1>"-80,0,80"</formula1>
    </dataValidation>
    <dataValidation type="list" allowBlank="1" showInputMessage="1" showErrorMessage="1" errorTitle="Wrong symbol" error="введите + или -" sqref="DB7:DB9 DH7:DH9 DZ7:DZ9 EF7:EG9 DN7:DN9 DT7:DT9">
      <formula1>"-100,0,100"</formula1>
    </dataValidation>
    <dataValidation type="list" allowBlank="1" showInputMessage="1" showErrorMessage="1" errorTitle="Wrong symbol" error="введите + или -" sqref="CX7:CX9 DD7:DD9 DV7:DV9 EB7:EB9 DJ7:DJ9 DP7:DP9">
      <formula1>"-20,0,20"</formula1>
    </dataValidation>
    <dataValidation type="list" allowBlank="1" showInputMessage="1" showErrorMessage="1" errorTitle="Wrong symbol" error="введите + или -" sqref="EH7">
      <formula1>$EJ$7:$EK$7</formula1>
    </dataValidation>
    <dataValidation type="list" allowBlank="1" showInputMessage="1" showErrorMessage="1" errorTitle="Wrong symbol" error="введите + или -" sqref="EH8">
      <formula1>$EJ$8:$EK$8</formula1>
    </dataValidation>
    <dataValidation type="list" allowBlank="1" showInputMessage="1" showErrorMessage="1" errorTitle="Wrong symbol" error="введите + или -" sqref="EH9">
      <formula1>$EJ$9:$EK$9</formula1>
    </dataValidation>
    <dataValidation type="whole" allowBlank="1" showInputMessage="1" showErrorMessage="1" sqref="EB13">
      <formula1>0</formula1>
      <formula2>H13</formula2>
    </dataValidation>
    <dataValidation type="whole" allowBlank="1" showInputMessage="1" showErrorMessage="1" sqref="EJ7:EJ9">
      <formula1>0</formula1>
      <formula2>D7</formula2>
    </dataValidation>
  </dataValidation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B30"/>
  <sheetViews>
    <sheetView zoomScale="90" zoomScaleNormal="90" workbookViewId="0" topLeftCell="A1">
      <selection activeCell="O6" sqref="O6"/>
    </sheetView>
  </sheetViews>
  <sheetFormatPr defaultColWidth="9.140625" defaultRowHeight="12.75"/>
  <cols>
    <col min="1" max="1" width="1.1484375" style="1" customWidth="1"/>
    <col min="2" max="2" width="3.421875" style="126" bestFit="1" customWidth="1"/>
    <col min="3" max="3" width="17.7109375" style="0" customWidth="1"/>
    <col min="4" max="12" width="3.57421875" style="126" hidden="1" customWidth="1"/>
    <col min="13" max="15" width="5.421875" style="126" bestFit="1" customWidth="1"/>
    <col min="16" max="16" width="6.7109375" style="126" bestFit="1" customWidth="1"/>
    <col min="17" max="17" width="1.1484375" style="1" customWidth="1"/>
    <col min="18" max="18" width="5.421875" style="126" bestFit="1" customWidth="1"/>
    <col min="19" max="19" width="7.140625" style="126" customWidth="1"/>
    <col min="20" max="20" width="6.140625" style="126" customWidth="1"/>
    <col min="21" max="21" width="6.7109375" style="126" bestFit="1" customWidth="1"/>
    <col min="22" max="22" width="0" style="126" hidden="1" customWidth="1"/>
    <col min="23" max="23" width="1.1484375" style="1" customWidth="1"/>
    <col min="24" max="24" width="8.8515625" style="126" customWidth="1"/>
    <col min="25" max="25" width="17.7109375" style="0" hidden="1" customWidth="1"/>
    <col min="26" max="26" width="1.1484375" style="1" customWidth="1"/>
    <col min="27" max="28" width="10.7109375" style="0" customWidth="1"/>
  </cols>
  <sheetData>
    <row r="1" spans="1:28" s="2" customFormat="1" ht="27.75" customHeight="1">
      <c r="A1" s="70"/>
      <c r="B1" s="235" t="s">
        <v>34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26" s="3" customFormat="1" ht="6" customHeight="1">
      <c r="A2" s="74"/>
      <c r="B2" s="125"/>
      <c r="C2" s="75"/>
      <c r="D2" s="237"/>
      <c r="E2" s="237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74"/>
      <c r="R2" s="73"/>
      <c r="S2" s="73"/>
      <c r="T2" s="73"/>
      <c r="U2" s="73"/>
      <c r="V2" s="102"/>
      <c r="W2" s="74"/>
      <c r="X2" s="125"/>
      <c r="Z2" s="74"/>
    </row>
    <row r="3" spans="1:26" s="3" customFormat="1" ht="19.5">
      <c r="A3" s="74"/>
      <c r="B3" s="236" t="s">
        <v>65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</row>
    <row r="4" spans="1:26" s="3" customFormat="1" ht="6" customHeight="1" thickBot="1">
      <c r="A4" s="74"/>
      <c r="B4" s="125"/>
      <c r="C4" s="75"/>
      <c r="D4" s="76"/>
      <c r="E4" s="76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74"/>
      <c r="R4" s="73"/>
      <c r="S4" s="73"/>
      <c r="T4" s="73"/>
      <c r="U4" s="73"/>
      <c r="V4" s="102"/>
      <c r="W4" s="74"/>
      <c r="X4" s="125"/>
      <c r="Z4" s="74"/>
    </row>
    <row r="5" spans="1:28" ht="13.5" thickBot="1">
      <c r="A5" s="75"/>
      <c r="B5" s="133"/>
      <c r="C5" s="152"/>
      <c r="D5" s="155"/>
      <c r="E5" s="155"/>
      <c r="F5" s="155"/>
      <c r="G5" s="155"/>
      <c r="H5" s="155"/>
      <c r="I5" s="155"/>
      <c r="J5" s="155"/>
      <c r="K5" s="155"/>
      <c r="L5" s="155"/>
      <c r="M5" s="141" t="s">
        <v>24</v>
      </c>
      <c r="N5" s="141" t="s">
        <v>25</v>
      </c>
      <c r="O5" s="141" t="s">
        <v>26</v>
      </c>
      <c r="P5" s="142" t="s">
        <v>27</v>
      </c>
      <c r="Q5" s="75"/>
      <c r="R5" s="133" t="s">
        <v>24</v>
      </c>
      <c r="S5" s="141" t="s">
        <v>25</v>
      </c>
      <c r="T5" s="141" t="s">
        <v>26</v>
      </c>
      <c r="U5" s="142" t="s">
        <v>27</v>
      </c>
      <c r="W5" s="75"/>
      <c r="X5" s="173" t="s">
        <v>35</v>
      </c>
      <c r="Y5" s="185"/>
      <c r="Z5" s="75"/>
      <c r="AA5" s="177" t="s">
        <v>63</v>
      </c>
      <c r="AB5" s="173" t="s">
        <v>62</v>
      </c>
    </row>
    <row r="6" spans="1:28" s="129" customFormat="1" ht="15">
      <c r="A6" s="127"/>
      <c r="B6" s="135">
        <v>1</v>
      </c>
      <c r="C6" s="162" t="s">
        <v>40</v>
      </c>
      <c r="D6" s="156">
        <v>1</v>
      </c>
      <c r="E6" s="156">
        <v>1</v>
      </c>
      <c r="F6" s="156">
        <v>7</v>
      </c>
      <c r="G6" s="156">
        <v>1</v>
      </c>
      <c r="H6" s="156">
        <v>13</v>
      </c>
      <c r="I6" s="156">
        <v>1</v>
      </c>
      <c r="J6" s="157">
        <v>1</v>
      </c>
      <c r="K6" s="157">
        <v>1</v>
      </c>
      <c r="L6" s="157">
        <v>1</v>
      </c>
      <c r="M6" s="144">
        <v>3</v>
      </c>
      <c r="N6" s="144">
        <v>3</v>
      </c>
      <c r="O6" s="144">
        <v>3</v>
      </c>
      <c r="P6" s="145">
        <v>9</v>
      </c>
      <c r="Q6" s="127"/>
      <c r="R6" s="143">
        <v>290</v>
      </c>
      <c r="S6" s="144">
        <v>220</v>
      </c>
      <c r="T6" s="144">
        <v>380</v>
      </c>
      <c r="U6" s="145">
        <v>890</v>
      </c>
      <c r="V6" s="132">
        <v>90890</v>
      </c>
      <c r="W6" s="127"/>
      <c r="X6" s="174">
        <v>1</v>
      </c>
      <c r="Y6" s="186" t="s">
        <v>40</v>
      </c>
      <c r="Z6" s="127"/>
      <c r="AA6" s="178">
        <v>66</v>
      </c>
      <c r="AB6" s="174">
        <v>39</v>
      </c>
    </row>
    <row r="7" spans="1:28" s="129" customFormat="1" ht="15">
      <c r="A7" s="127"/>
      <c r="B7" s="137">
        <v>7</v>
      </c>
      <c r="C7" s="163" t="s">
        <v>44</v>
      </c>
      <c r="D7" s="158">
        <v>2</v>
      </c>
      <c r="E7" s="158">
        <v>3</v>
      </c>
      <c r="F7" s="158">
        <v>10</v>
      </c>
      <c r="G7" s="158">
        <v>2</v>
      </c>
      <c r="H7" s="158">
        <v>17</v>
      </c>
      <c r="I7" s="158">
        <v>3</v>
      </c>
      <c r="J7" s="159">
        <v>2</v>
      </c>
      <c r="K7" s="159">
        <v>1</v>
      </c>
      <c r="L7" s="159">
        <v>1</v>
      </c>
      <c r="M7" s="147">
        <v>2</v>
      </c>
      <c r="N7" s="147">
        <v>3</v>
      </c>
      <c r="O7" s="147">
        <v>3</v>
      </c>
      <c r="P7" s="148">
        <v>8</v>
      </c>
      <c r="Q7" s="127"/>
      <c r="R7" s="146">
        <v>120</v>
      </c>
      <c r="S7" s="147">
        <v>120</v>
      </c>
      <c r="T7" s="147">
        <v>200</v>
      </c>
      <c r="U7" s="148">
        <v>440</v>
      </c>
      <c r="V7" s="132">
        <v>80440</v>
      </c>
      <c r="W7" s="127"/>
      <c r="X7" s="175">
        <v>2</v>
      </c>
      <c r="Y7" s="187" t="s">
        <v>44</v>
      </c>
      <c r="Z7" s="127"/>
      <c r="AA7" s="179">
        <v>60.5</v>
      </c>
      <c r="AB7" s="175">
        <v>36.5</v>
      </c>
    </row>
    <row r="8" spans="1:28" s="129" customFormat="1" ht="15">
      <c r="A8" s="127"/>
      <c r="B8" s="137">
        <v>13</v>
      </c>
      <c r="C8" s="163" t="s">
        <v>51</v>
      </c>
      <c r="D8" s="158">
        <v>4</v>
      </c>
      <c r="E8" s="158">
        <v>1</v>
      </c>
      <c r="F8" s="158">
        <v>7</v>
      </c>
      <c r="G8" s="158">
        <v>4</v>
      </c>
      <c r="H8" s="158">
        <v>16</v>
      </c>
      <c r="I8" s="158">
        <v>1</v>
      </c>
      <c r="J8" s="159">
        <v>1</v>
      </c>
      <c r="K8" s="159">
        <v>2</v>
      </c>
      <c r="L8" s="159">
        <v>1</v>
      </c>
      <c r="M8" s="147">
        <v>3</v>
      </c>
      <c r="N8" s="164">
        <v>1.5</v>
      </c>
      <c r="O8" s="147">
        <v>3</v>
      </c>
      <c r="P8" s="165">
        <v>7.5</v>
      </c>
      <c r="Q8" s="127"/>
      <c r="R8" s="146">
        <v>200</v>
      </c>
      <c r="S8" s="147">
        <v>140</v>
      </c>
      <c r="T8" s="147">
        <v>250</v>
      </c>
      <c r="U8" s="148">
        <v>590</v>
      </c>
      <c r="V8" s="132">
        <v>75590</v>
      </c>
      <c r="W8" s="127"/>
      <c r="X8" s="175">
        <v>3</v>
      </c>
      <c r="Y8" s="187" t="s">
        <v>51</v>
      </c>
      <c r="Z8" s="127"/>
      <c r="AA8" s="179">
        <v>64</v>
      </c>
      <c r="AB8" s="175">
        <v>42.5</v>
      </c>
    </row>
    <row r="9" spans="1:28" s="129" customFormat="1" ht="15">
      <c r="A9" s="127"/>
      <c r="B9" s="137">
        <v>20</v>
      </c>
      <c r="C9" s="163" t="s">
        <v>39</v>
      </c>
      <c r="D9" s="158">
        <v>5</v>
      </c>
      <c r="E9" s="158">
        <v>4</v>
      </c>
      <c r="F9" s="158">
        <v>12</v>
      </c>
      <c r="G9" s="158">
        <v>3</v>
      </c>
      <c r="H9" s="158">
        <v>16</v>
      </c>
      <c r="I9" s="158">
        <v>2</v>
      </c>
      <c r="J9" s="159">
        <v>1</v>
      </c>
      <c r="K9" s="159">
        <v>2</v>
      </c>
      <c r="L9" s="159">
        <v>2</v>
      </c>
      <c r="M9" s="147">
        <v>3</v>
      </c>
      <c r="N9" s="147">
        <v>2</v>
      </c>
      <c r="O9" s="147">
        <v>2</v>
      </c>
      <c r="P9" s="148">
        <v>7</v>
      </c>
      <c r="Q9" s="127"/>
      <c r="R9" s="146">
        <v>290</v>
      </c>
      <c r="S9" s="147">
        <v>70</v>
      </c>
      <c r="T9" s="147">
        <v>190</v>
      </c>
      <c r="U9" s="148">
        <v>550</v>
      </c>
      <c r="V9" s="132">
        <v>70550</v>
      </c>
      <c r="W9" s="127"/>
      <c r="X9" s="175">
        <v>4</v>
      </c>
      <c r="Y9" s="187" t="s">
        <v>39</v>
      </c>
      <c r="Z9" s="127"/>
      <c r="AA9" s="179">
        <v>51.5</v>
      </c>
      <c r="AB9" s="175">
        <v>30.5</v>
      </c>
    </row>
    <row r="10" spans="1:28" s="129" customFormat="1" ht="15">
      <c r="A10" s="127"/>
      <c r="B10" s="137">
        <v>2</v>
      </c>
      <c r="C10" s="163" t="s">
        <v>56</v>
      </c>
      <c r="D10" s="158">
        <v>1</v>
      </c>
      <c r="E10" s="158">
        <v>2</v>
      </c>
      <c r="F10" s="158">
        <v>8</v>
      </c>
      <c r="G10" s="158">
        <v>3</v>
      </c>
      <c r="H10" s="158">
        <v>14</v>
      </c>
      <c r="I10" s="158">
        <v>4</v>
      </c>
      <c r="J10" s="159">
        <v>3</v>
      </c>
      <c r="K10" s="159">
        <v>1</v>
      </c>
      <c r="L10" s="159">
        <v>1</v>
      </c>
      <c r="M10" s="147">
        <v>1</v>
      </c>
      <c r="N10" s="147">
        <v>3</v>
      </c>
      <c r="O10" s="147">
        <v>3</v>
      </c>
      <c r="P10" s="148">
        <v>7</v>
      </c>
      <c r="Q10" s="127"/>
      <c r="R10" s="146">
        <v>90</v>
      </c>
      <c r="S10" s="147">
        <v>100</v>
      </c>
      <c r="T10" s="147">
        <v>100</v>
      </c>
      <c r="U10" s="148">
        <v>290</v>
      </c>
      <c r="V10" s="132">
        <v>70290</v>
      </c>
      <c r="W10" s="127"/>
      <c r="X10" s="175">
        <v>5</v>
      </c>
      <c r="Y10" s="187" t="s">
        <v>56</v>
      </c>
      <c r="Z10" s="127"/>
      <c r="AA10" s="179">
        <v>59.5</v>
      </c>
      <c r="AB10" s="175">
        <v>38.5</v>
      </c>
    </row>
    <row r="11" spans="1:28" s="129" customFormat="1" ht="15">
      <c r="A11" s="127"/>
      <c r="B11" s="137">
        <v>23</v>
      </c>
      <c r="C11" s="163" t="s">
        <v>57</v>
      </c>
      <c r="D11" s="158">
        <v>6</v>
      </c>
      <c r="E11" s="158">
        <v>3</v>
      </c>
      <c r="F11" s="158">
        <v>11</v>
      </c>
      <c r="G11" s="158">
        <v>2</v>
      </c>
      <c r="H11" s="158">
        <v>15</v>
      </c>
      <c r="I11" s="158">
        <v>3</v>
      </c>
      <c r="J11" s="159">
        <v>1</v>
      </c>
      <c r="K11" s="159">
        <v>1</v>
      </c>
      <c r="L11" s="159">
        <v>4</v>
      </c>
      <c r="M11" s="147">
        <v>3</v>
      </c>
      <c r="N11" s="147">
        <v>3</v>
      </c>
      <c r="O11" s="147">
        <v>0</v>
      </c>
      <c r="P11" s="148">
        <v>6</v>
      </c>
      <c r="Q11" s="130"/>
      <c r="R11" s="146">
        <v>170</v>
      </c>
      <c r="S11" s="147">
        <v>110</v>
      </c>
      <c r="T11" s="147">
        <v>-30</v>
      </c>
      <c r="U11" s="148">
        <v>250</v>
      </c>
      <c r="V11" s="132">
        <v>60250</v>
      </c>
      <c r="W11" s="130"/>
      <c r="X11" s="175">
        <v>6</v>
      </c>
      <c r="Y11" s="187" t="s">
        <v>57</v>
      </c>
      <c r="Z11" s="127"/>
      <c r="AA11" s="179">
        <v>52</v>
      </c>
      <c r="AB11" s="175">
        <v>34</v>
      </c>
    </row>
    <row r="12" spans="1:28" s="129" customFormat="1" ht="15">
      <c r="A12" s="127"/>
      <c r="B12" s="137">
        <v>5</v>
      </c>
      <c r="C12" s="163" t="s">
        <v>42</v>
      </c>
      <c r="D12" s="158">
        <v>2</v>
      </c>
      <c r="E12" s="158">
        <v>1</v>
      </c>
      <c r="F12" s="158">
        <v>7</v>
      </c>
      <c r="G12" s="158">
        <v>2</v>
      </c>
      <c r="H12" s="158">
        <v>14</v>
      </c>
      <c r="I12" s="158">
        <v>1</v>
      </c>
      <c r="J12" s="159">
        <v>1</v>
      </c>
      <c r="K12" s="159">
        <v>2</v>
      </c>
      <c r="L12" s="159">
        <v>3</v>
      </c>
      <c r="M12" s="147">
        <v>3</v>
      </c>
      <c r="N12" s="164">
        <v>1.5</v>
      </c>
      <c r="O12" s="147">
        <v>1</v>
      </c>
      <c r="P12" s="165">
        <v>5.5</v>
      </c>
      <c r="Q12" s="127"/>
      <c r="R12" s="146">
        <v>260</v>
      </c>
      <c r="S12" s="147">
        <v>140</v>
      </c>
      <c r="T12" s="147">
        <v>-60</v>
      </c>
      <c r="U12" s="148">
        <v>340</v>
      </c>
      <c r="V12" s="132">
        <v>55340</v>
      </c>
      <c r="W12" s="127"/>
      <c r="X12" s="175">
        <v>7</v>
      </c>
      <c r="Y12" s="187" t="s">
        <v>42</v>
      </c>
      <c r="Z12" s="127"/>
      <c r="AA12" s="179">
        <v>69</v>
      </c>
      <c r="AB12" s="175">
        <v>52.5</v>
      </c>
    </row>
    <row r="13" spans="1:28" s="129" customFormat="1" ht="15">
      <c r="A13" s="127"/>
      <c r="B13" s="137">
        <v>24</v>
      </c>
      <c r="C13" s="167" t="s">
        <v>61</v>
      </c>
      <c r="D13" s="158">
        <v>6</v>
      </c>
      <c r="E13" s="158">
        <v>4</v>
      </c>
      <c r="F13" s="158">
        <v>12</v>
      </c>
      <c r="G13" s="158">
        <v>4</v>
      </c>
      <c r="H13" s="158">
        <v>17</v>
      </c>
      <c r="I13" s="158">
        <v>2</v>
      </c>
      <c r="J13" s="159">
        <v>3</v>
      </c>
      <c r="K13" s="159">
        <v>1</v>
      </c>
      <c r="L13" s="159">
        <v>3</v>
      </c>
      <c r="M13" s="147">
        <v>1</v>
      </c>
      <c r="N13" s="147">
        <v>3</v>
      </c>
      <c r="O13" s="147">
        <v>1</v>
      </c>
      <c r="P13" s="148">
        <v>5</v>
      </c>
      <c r="Q13" s="127"/>
      <c r="R13" s="146">
        <v>70</v>
      </c>
      <c r="S13" s="147">
        <v>220</v>
      </c>
      <c r="T13" s="147">
        <v>30</v>
      </c>
      <c r="U13" s="148">
        <v>320</v>
      </c>
      <c r="V13" s="132">
        <v>50320</v>
      </c>
      <c r="W13" s="127"/>
      <c r="X13" s="175">
        <v>8</v>
      </c>
      <c r="Y13" s="187" t="s">
        <v>61</v>
      </c>
      <c r="Z13" s="127"/>
      <c r="AA13" s="179">
        <v>54</v>
      </c>
      <c r="AB13" s="175">
        <v>39</v>
      </c>
    </row>
    <row r="14" spans="1:28" s="129" customFormat="1" ht="15">
      <c r="A14" s="127"/>
      <c r="B14" s="137">
        <v>14</v>
      </c>
      <c r="C14" s="163" t="s">
        <v>47</v>
      </c>
      <c r="D14" s="158">
        <v>4</v>
      </c>
      <c r="E14" s="158">
        <v>2</v>
      </c>
      <c r="F14" s="158">
        <v>9</v>
      </c>
      <c r="G14" s="158">
        <v>2</v>
      </c>
      <c r="H14" s="158">
        <v>17</v>
      </c>
      <c r="I14" s="158">
        <v>4</v>
      </c>
      <c r="J14" s="159">
        <v>2</v>
      </c>
      <c r="K14" s="159">
        <v>3</v>
      </c>
      <c r="L14" s="159">
        <v>2</v>
      </c>
      <c r="M14" s="147">
        <v>2</v>
      </c>
      <c r="N14" s="147">
        <v>1</v>
      </c>
      <c r="O14" s="147">
        <v>2</v>
      </c>
      <c r="P14" s="148">
        <v>5</v>
      </c>
      <c r="Q14" s="127"/>
      <c r="R14" s="146">
        <v>100</v>
      </c>
      <c r="S14" s="147">
        <v>40</v>
      </c>
      <c r="T14" s="147">
        <v>150</v>
      </c>
      <c r="U14" s="148">
        <v>290</v>
      </c>
      <c r="V14" s="132">
        <v>50290</v>
      </c>
      <c r="W14" s="127"/>
      <c r="X14" s="175">
        <v>9</v>
      </c>
      <c r="Y14" s="187" t="s">
        <v>47</v>
      </c>
      <c r="Z14" s="127"/>
      <c r="AA14" s="179">
        <v>46.5</v>
      </c>
      <c r="AB14" s="175">
        <v>31.5</v>
      </c>
    </row>
    <row r="15" spans="1:28" s="129" customFormat="1" ht="15">
      <c r="A15" s="127"/>
      <c r="B15" s="137">
        <v>8</v>
      </c>
      <c r="C15" s="163" t="s">
        <v>41</v>
      </c>
      <c r="D15" s="158">
        <v>2</v>
      </c>
      <c r="E15" s="158">
        <v>4</v>
      </c>
      <c r="F15" s="158">
        <v>11</v>
      </c>
      <c r="G15" s="158">
        <v>4</v>
      </c>
      <c r="H15" s="158">
        <v>13</v>
      </c>
      <c r="I15" s="158">
        <v>2</v>
      </c>
      <c r="J15" s="159">
        <v>3</v>
      </c>
      <c r="K15" s="159">
        <v>2</v>
      </c>
      <c r="L15" s="159">
        <v>2</v>
      </c>
      <c r="M15" s="147">
        <v>1</v>
      </c>
      <c r="N15" s="147">
        <v>2</v>
      </c>
      <c r="O15" s="147">
        <v>2</v>
      </c>
      <c r="P15" s="148">
        <v>5</v>
      </c>
      <c r="Q15" s="127"/>
      <c r="R15" s="146">
        <v>70</v>
      </c>
      <c r="S15" s="147">
        <v>30</v>
      </c>
      <c r="T15" s="147">
        <v>150</v>
      </c>
      <c r="U15" s="148">
        <v>250</v>
      </c>
      <c r="V15" s="132">
        <v>50250</v>
      </c>
      <c r="W15" s="127"/>
      <c r="X15" s="175">
        <v>10</v>
      </c>
      <c r="Y15" s="187" t="s">
        <v>41</v>
      </c>
      <c r="Z15" s="127"/>
      <c r="AA15" s="179">
        <v>58.5</v>
      </c>
      <c r="AB15" s="175">
        <v>43.5</v>
      </c>
    </row>
    <row r="16" spans="1:28" s="129" customFormat="1" ht="15">
      <c r="A16" s="127"/>
      <c r="B16" s="137">
        <v>6</v>
      </c>
      <c r="C16" s="163" t="s">
        <v>49</v>
      </c>
      <c r="D16" s="158">
        <v>2</v>
      </c>
      <c r="E16" s="158">
        <v>2</v>
      </c>
      <c r="F16" s="158">
        <v>8</v>
      </c>
      <c r="G16" s="158">
        <v>4</v>
      </c>
      <c r="H16" s="158">
        <v>15</v>
      </c>
      <c r="I16" s="158">
        <v>4</v>
      </c>
      <c r="J16" s="159">
        <v>4</v>
      </c>
      <c r="K16" s="159">
        <v>2</v>
      </c>
      <c r="L16" s="159">
        <v>1</v>
      </c>
      <c r="M16" s="147">
        <v>0</v>
      </c>
      <c r="N16" s="147">
        <v>2</v>
      </c>
      <c r="O16" s="147">
        <v>3</v>
      </c>
      <c r="P16" s="148">
        <v>5</v>
      </c>
      <c r="Q16" s="127"/>
      <c r="R16" s="146">
        <v>-30</v>
      </c>
      <c r="S16" s="147">
        <v>30</v>
      </c>
      <c r="T16" s="147">
        <v>230</v>
      </c>
      <c r="U16" s="148">
        <v>230</v>
      </c>
      <c r="V16" s="132">
        <v>50230</v>
      </c>
      <c r="W16" s="127"/>
      <c r="X16" s="175">
        <v>11</v>
      </c>
      <c r="Y16" s="187" t="s">
        <v>49</v>
      </c>
      <c r="Z16" s="127"/>
      <c r="AA16" s="179">
        <v>57.5</v>
      </c>
      <c r="AB16" s="175">
        <v>42.5</v>
      </c>
    </row>
    <row r="17" spans="1:28" s="129" customFormat="1" ht="15">
      <c r="A17" s="127"/>
      <c r="B17" s="137">
        <v>10</v>
      </c>
      <c r="C17" s="163" t="s">
        <v>52</v>
      </c>
      <c r="D17" s="158">
        <v>3</v>
      </c>
      <c r="E17" s="158">
        <v>2</v>
      </c>
      <c r="F17" s="158">
        <v>9</v>
      </c>
      <c r="G17" s="158">
        <v>1</v>
      </c>
      <c r="H17" s="158">
        <v>16</v>
      </c>
      <c r="I17" s="158">
        <v>4</v>
      </c>
      <c r="J17" s="159">
        <v>1</v>
      </c>
      <c r="K17" s="159">
        <v>1</v>
      </c>
      <c r="L17" s="159">
        <v>4</v>
      </c>
      <c r="M17" s="147">
        <v>2</v>
      </c>
      <c r="N17" s="147">
        <v>3</v>
      </c>
      <c r="O17" s="147">
        <v>0</v>
      </c>
      <c r="P17" s="148">
        <v>5</v>
      </c>
      <c r="Q17" s="127"/>
      <c r="R17" s="146">
        <v>30</v>
      </c>
      <c r="S17" s="147">
        <v>160</v>
      </c>
      <c r="T17" s="147">
        <v>0</v>
      </c>
      <c r="U17" s="148">
        <v>190</v>
      </c>
      <c r="V17" s="132">
        <v>50190</v>
      </c>
      <c r="W17" s="127"/>
      <c r="X17" s="175">
        <v>12</v>
      </c>
      <c r="Y17" s="187" t="s">
        <v>52</v>
      </c>
      <c r="Z17" s="127"/>
      <c r="AA17" s="179">
        <v>53.5</v>
      </c>
      <c r="AB17" s="175">
        <v>38.5</v>
      </c>
    </row>
    <row r="18" spans="1:28" s="129" customFormat="1" ht="15">
      <c r="A18" s="127"/>
      <c r="B18" s="137">
        <v>11</v>
      </c>
      <c r="C18" s="163" t="s">
        <v>55</v>
      </c>
      <c r="D18" s="158">
        <v>3</v>
      </c>
      <c r="E18" s="158">
        <v>3</v>
      </c>
      <c r="F18" s="158">
        <v>10</v>
      </c>
      <c r="G18" s="158">
        <v>3</v>
      </c>
      <c r="H18" s="158">
        <v>18</v>
      </c>
      <c r="I18" s="158">
        <v>3</v>
      </c>
      <c r="J18" s="159">
        <v>4</v>
      </c>
      <c r="K18" s="159">
        <v>2</v>
      </c>
      <c r="L18" s="159">
        <v>1</v>
      </c>
      <c r="M18" s="147">
        <v>0</v>
      </c>
      <c r="N18" s="147">
        <v>2</v>
      </c>
      <c r="O18" s="147">
        <v>3</v>
      </c>
      <c r="P18" s="148">
        <v>5</v>
      </c>
      <c r="Q18" s="127"/>
      <c r="R18" s="146">
        <v>-10</v>
      </c>
      <c r="S18" s="147">
        <v>30</v>
      </c>
      <c r="T18" s="147">
        <v>110</v>
      </c>
      <c r="U18" s="148">
        <v>130</v>
      </c>
      <c r="V18" s="132">
        <v>50130</v>
      </c>
      <c r="W18" s="127"/>
      <c r="X18" s="175">
        <v>13</v>
      </c>
      <c r="Y18" s="187" t="s">
        <v>55</v>
      </c>
      <c r="Z18" s="127"/>
      <c r="AA18" s="179">
        <v>47</v>
      </c>
      <c r="AB18" s="175">
        <v>32</v>
      </c>
    </row>
    <row r="19" spans="1:28" s="129" customFormat="1" ht="15">
      <c r="A19" s="127"/>
      <c r="B19" s="137">
        <v>21</v>
      </c>
      <c r="C19" s="163" t="s">
        <v>43</v>
      </c>
      <c r="D19" s="158">
        <v>6</v>
      </c>
      <c r="E19" s="158">
        <v>1</v>
      </c>
      <c r="F19" s="158">
        <v>8</v>
      </c>
      <c r="G19" s="158">
        <v>2</v>
      </c>
      <c r="H19" s="158">
        <v>18</v>
      </c>
      <c r="I19" s="158">
        <v>1</v>
      </c>
      <c r="J19" s="159">
        <v>2</v>
      </c>
      <c r="K19" s="159">
        <v>3</v>
      </c>
      <c r="L19" s="159">
        <v>2</v>
      </c>
      <c r="M19" s="147">
        <v>2</v>
      </c>
      <c r="N19" s="147">
        <v>1</v>
      </c>
      <c r="O19" s="147">
        <v>2</v>
      </c>
      <c r="P19" s="148">
        <v>5</v>
      </c>
      <c r="Q19" s="130"/>
      <c r="R19" s="146">
        <v>80</v>
      </c>
      <c r="S19" s="147">
        <v>-50</v>
      </c>
      <c r="T19" s="147">
        <v>100</v>
      </c>
      <c r="U19" s="148">
        <v>130</v>
      </c>
      <c r="V19" s="132">
        <v>50130</v>
      </c>
      <c r="W19" s="130"/>
      <c r="X19" s="175">
        <v>13</v>
      </c>
      <c r="Y19" s="187" t="s">
        <v>43</v>
      </c>
      <c r="Z19" s="127"/>
      <c r="AA19" s="179">
        <v>49</v>
      </c>
      <c r="AB19" s="175">
        <v>34</v>
      </c>
    </row>
    <row r="20" spans="1:28" s="129" customFormat="1" ht="15">
      <c r="A20" s="127"/>
      <c r="B20" s="137">
        <v>9</v>
      </c>
      <c r="C20" s="163" t="s">
        <v>53</v>
      </c>
      <c r="D20" s="158">
        <v>3</v>
      </c>
      <c r="E20" s="158">
        <v>1</v>
      </c>
      <c r="F20" s="158">
        <v>7</v>
      </c>
      <c r="G20" s="158">
        <v>3</v>
      </c>
      <c r="H20" s="158">
        <v>15</v>
      </c>
      <c r="I20" s="158">
        <v>1</v>
      </c>
      <c r="J20" s="159">
        <v>1</v>
      </c>
      <c r="K20" s="159">
        <v>4</v>
      </c>
      <c r="L20" s="159">
        <v>2</v>
      </c>
      <c r="M20" s="147">
        <v>2</v>
      </c>
      <c r="N20" s="147">
        <v>0</v>
      </c>
      <c r="O20" s="147">
        <v>2</v>
      </c>
      <c r="P20" s="148">
        <v>4</v>
      </c>
      <c r="Q20" s="127"/>
      <c r="R20" s="146">
        <v>30</v>
      </c>
      <c r="S20" s="147">
        <v>130</v>
      </c>
      <c r="T20" s="147">
        <v>30</v>
      </c>
      <c r="U20" s="148">
        <v>190</v>
      </c>
      <c r="V20" s="132">
        <v>40190</v>
      </c>
      <c r="W20" s="127"/>
      <c r="X20" s="175">
        <v>15</v>
      </c>
      <c r="Y20" s="187" t="s">
        <v>53</v>
      </c>
      <c r="Z20" s="127"/>
      <c r="AA20" s="179">
        <v>59</v>
      </c>
      <c r="AB20" s="175">
        <v>47</v>
      </c>
    </row>
    <row r="21" spans="1:28" s="129" customFormat="1" ht="15">
      <c r="A21" s="127"/>
      <c r="B21" s="137">
        <v>3</v>
      </c>
      <c r="C21" s="163" t="s">
        <v>48</v>
      </c>
      <c r="D21" s="158">
        <v>1</v>
      </c>
      <c r="E21" s="158">
        <v>3</v>
      </c>
      <c r="F21" s="158">
        <v>10</v>
      </c>
      <c r="G21" s="158">
        <v>1</v>
      </c>
      <c r="H21" s="158">
        <v>16</v>
      </c>
      <c r="I21" s="158">
        <v>3</v>
      </c>
      <c r="J21" s="159">
        <v>2</v>
      </c>
      <c r="K21" s="159">
        <v>3</v>
      </c>
      <c r="L21" s="159">
        <v>3</v>
      </c>
      <c r="M21" s="147">
        <v>2</v>
      </c>
      <c r="N21" s="147">
        <v>1</v>
      </c>
      <c r="O21" s="147">
        <v>1</v>
      </c>
      <c r="P21" s="148">
        <v>4</v>
      </c>
      <c r="Q21" s="127"/>
      <c r="R21" s="146">
        <v>130</v>
      </c>
      <c r="S21" s="147">
        <v>0</v>
      </c>
      <c r="T21" s="147">
        <v>50</v>
      </c>
      <c r="U21" s="148">
        <v>180</v>
      </c>
      <c r="V21" s="132">
        <v>40180</v>
      </c>
      <c r="W21" s="127"/>
      <c r="X21" s="175">
        <v>16</v>
      </c>
      <c r="Y21" s="187" t="s">
        <v>48</v>
      </c>
      <c r="Z21" s="127"/>
      <c r="AA21" s="179">
        <v>63.5</v>
      </c>
      <c r="AB21" s="175">
        <v>51.5</v>
      </c>
    </row>
    <row r="22" spans="1:28" s="129" customFormat="1" ht="15">
      <c r="A22" s="127"/>
      <c r="B22" s="137">
        <v>19</v>
      </c>
      <c r="C22" s="163" t="s">
        <v>45</v>
      </c>
      <c r="D22" s="158">
        <v>5</v>
      </c>
      <c r="E22" s="158">
        <v>3</v>
      </c>
      <c r="F22" s="158">
        <v>11</v>
      </c>
      <c r="G22" s="158">
        <v>1</v>
      </c>
      <c r="H22" s="158">
        <v>14</v>
      </c>
      <c r="I22" s="158">
        <v>3</v>
      </c>
      <c r="J22" s="159">
        <v>2</v>
      </c>
      <c r="K22" s="159">
        <v>4</v>
      </c>
      <c r="L22" s="159">
        <v>2</v>
      </c>
      <c r="M22" s="147">
        <v>2</v>
      </c>
      <c r="N22" s="147">
        <v>0</v>
      </c>
      <c r="O22" s="147">
        <v>2</v>
      </c>
      <c r="P22" s="148">
        <v>4</v>
      </c>
      <c r="Q22" s="127"/>
      <c r="R22" s="146">
        <v>0</v>
      </c>
      <c r="S22" s="147">
        <v>-30</v>
      </c>
      <c r="T22" s="147">
        <v>-50</v>
      </c>
      <c r="U22" s="148">
        <v>-80</v>
      </c>
      <c r="V22" s="132">
        <v>39920</v>
      </c>
      <c r="W22" s="127"/>
      <c r="X22" s="175">
        <v>17</v>
      </c>
      <c r="Y22" s="187" t="s">
        <v>45</v>
      </c>
      <c r="Z22" s="127"/>
      <c r="AA22" s="179">
        <v>48.5</v>
      </c>
      <c r="AB22" s="175">
        <v>36.5</v>
      </c>
    </row>
    <row r="23" spans="1:28" s="129" customFormat="1" ht="15">
      <c r="A23" s="127"/>
      <c r="B23" s="137">
        <v>22</v>
      </c>
      <c r="C23" s="163" t="s">
        <v>50</v>
      </c>
      <c r="D23" s="158">
        <v>6</v>
      </c>
      <c r="E23" s="158">
        <v>2</v>
      </c>
      <c r="F23" s="158">
        <v>9</v>
      </c>
      <c r="G23" s="158">
        <v>4</v>
      </c>
      <c r="H23" s="158">
        <v>13</v>
      </c>
      <c r="I23" s="158">
        <v>4</v>
      </c>
      <c r="J23" s="159">
        <v>4</v>
      </c>
      <c r="K23" s="159">
        <v>2</v>
      </c>
      <c r="L23" s="159">
        <v>3</v>
      </c>
      <c r="M23" s="147">
        <v>0</v>
      </c>
      <c r="N23" s="147">
        <v>2</v>
      </c>
      <c r="O23" s="147">
        <v>1</v>
      </c>
      <c r="P23" s="148">
        <v>3</v>
      </c>
      <c r="Q23" s="130"/>
      <c r="R23" s="146">
        <v>-80</v>
      </c>
      <c r="S23" s="147">
        <v>100</v>
      </c>
      <c r="T23" s="147">
        <v>70</v>
      </c>
      <c r="U23" s="148">
        <v>90</v>
      </c>
      <c r="V23" s="132">
        <v>30090</v>
      </c>
      <c r="W23" s="130"/>
      <c r="X23" s="175">
        <v>18</v>
      </c>
      <c r="Y23" s="187" t="s">
        <v>50</v>
      </c>
      <c r="Z23" s="127"/>
      <c r="AA23" s="179">
        <v>50</v>
      </c>
      <c r="AB23" s="175">
        <v>41</v>
      </c>
    </row>
    <row r="24" spans="1:28" s="129" customFormat="1" ht="15">
      <c r="A24" s="127"/>
      <c r="B24" s="137">
        <v>12</v>
      </c>
      <c r="C24" s="163" t="s">
        <v>58</v>
      </c>
      <c r="D24" s="158">
        <v>3</v>
      </c>
      <c r="E24" s="158">
        <v>4</v>
      </c>
      <c r="F24" s="158">
        <v>12</v>
      </c>
      <c r="G24" s="158">
        <v>1</v>
      </c>
      <c r="H24" s="158">
        <v>14</v>
      </c>
      <c r="I24" s="158">
        <v>2</v>
      </c>
      <c r="J24" s="159">
        <v>1</v>
      </c>
      <c r="K24" s="159">
        <v>3</v>
      </c>
      <c r="L24" s="159">
        <v>4</v>
      </c>
      <c r="M24" s="147">
        <v>2</v>
      </c>
      <c r="N24" s="147">
        <v>1</v>
      </c>
      <c r="O24" s="147">
        <v>0</v>
      </c>
      <c r="P24" s="148">
        <v>3</v>
      </c>
      <c r="Q24" s="127"/>
      <c r="R24" s="146">
        <v>30</v>
      </c>
      <c r="S24" s="147">
        <v>-10</v>
      </c>
      <c r="T24" s="147">
        <v>-100</v>
      </c>
      <c r="U24" s="148">
        <v>-80</v>
      </c>
      <c r="V24" s="132">
        <v>29920</v>
      </c>
      <c r="W24" s="127"/>
      <c r="X24" s="175">
        <v>19</v>
      </c>
      <c r="Y24" s="187" t="s">
        <v>58</v>
      </c>
      <c r="Z24" s="127"/>
      <c r="AA24" s="179">
        <v>52.5</v>
      </c>
      <c r="AB24" s="175">
        <v>43.5</v>
      </c>
    </row>
    <row r="25" spans="1:28" s="129" customFormat="1" ht="15">
      <c r="A25" s="127"/>
      <c r="B25" s="137">
        <v>4</v>
      </c>
      <c r="C25" s="163" t="s">
        <v>46</v>
      </c>
      <c r="D25" s="158">
        <v>1</v>
      </c>
      <c r="E25" s="158">
        <v>4</v>
      </c>
      <c r="F25" s="158">
        <v>11</v>
      </c>
      <c r="G25" s="158">
        <v>3</v>
      </c>
      <c r="H25" s="158">
        <v>18</v>
      </c>
      <c r="I25" s="158">
        <v>2</v>
      </c>
      <c r="J25" s="159">
        <v>4</v>
      </c>
      <c r="K25" s="159">
        <v>3</v>
      </c>
      <c r="L25" s="159">
        <v>3</v>
      </c>
      <c r="M25" s="147">
        <v>0</v>
      </c>
      <c r="N25" s="147">
        <v>1</v>
      </c>
      <c r="O25" s="147">
        <v>1</v>
      </c>
      <c r="P25" s="148">
        <v>2</v>
      </c>
      <c r="Q25" s="127"/>
      <c r="R25" s="146">
        <v>20</v>
      </c>
      <c r="S25" s="147">
        <v>10</v>
      </c>
      <c r="T25" s="147">
        <v>30</v>
      </c>
      <c r="U25" s="148">
        <v>60</v>
      </c>
      <c r="V25" s="132">
        <v>20060</v>
      </c>
      <c r="W25" s="127"/>
      <c r="X25" s="175">
        <v>20</v>
      </c>
      <c r="Y25" s="187" t="s">
        <v>46</v>
      </c>
      <c r="Z25" s="127"/>
      <c r="AA25" s="179">
        <v>51</v>
      </c>
      <c r="AB25" s="175">
        <v>45</v>
      </c>
    </row>
    <row r="26" spans="1:28" s="129" customFormat="1" ht="15">
      <c r="A26" s="130"/>
      <c r="B26" s="137">
        <v>15</v>
      </c>
      <c r="C26" s="163" t="s">
        <v>59</v>
      </c>
      <c r="D26" s="158">
        <v>4</v>
      </c>
      <c r="E26" s="158">
        <v>3</v>
      </c>
      <c r="F26" s="158">
        <v>10</v>
      </c>
      <c r="G26" s="158">
        <v>4</v>
      </c>
      <c r="H26" s="158">
        <v>13</v>
      </c>
      <c r="I26" s="158">
        <v>3</v>
      </c>
      <c r="J26" s="159">
        <v>3</v>
      </c>
      <c r="K26" s="159">
        <v>4</v>
      </c>
      <c r="L26" s="159">
        <v>4</v>
      </c>
      <c r="M26" s="147">
        <v>1</v>
      </c>
      <c r="N26" s="147">
        <v>0</v>
      </c>
      <c r="O26" s="147">
        <v>0</v>
      </c>
      <c r="P26" s="148">
        <v>1</v>
      </c>
      <c r="Q26" s="127"/>
      <c r="R26" s="146">
        <v>0</v>
      </c>
      <c r="S26" s="147">
        <v>-40</v>
      </c>
      <c r="T26" s="147">
        <v>-40</v>
      </c>
      <c r="U26" s="148">
        <v>-80</v>
      </c>
      <c r="V26" s="132">
        <v>9920</v>
      </c>
      <c r="W26" s="127"/>
      <c r="X26" s="175">
        <v>21</v>
      </c>
      <c r="Y26" s="187" t="s">
        <v>59</v>
      </c>
      <c r="Z26" s="130"/>
      <c r="AA26" s="179">
        <v>50.5</v>
      </c>
      <c r="AB26" s="175">
        <v>47.5</v>
      </c>
    </row>
    <row r="27" spans="1:28" s="129" customFormat="1" ht="15">
      <c r="A27" s="130"/>
      <c r="B27" s="137">
        <v>16</v>
      </c>
      <c r="C27" s="163" t="s">
        <v>38</v>
      </c>
      <c r="D27" s="158">
        <v>4</v>
      </c>
      <c r="E27" s="158">
        <v>4</v>
      </c>
      <c r="F27" s="158">
        <v>12</v>
      </c>
      <c r="G27" s="158">
        <v>2</v>
      </c>
      <c r="H27" s="158">
        <v>15</v>
      </c>
      <c r="I27" s="158">
        <v>2</v>
      </c>
      <c r="J27" s="159">
        <v>4</v>
      </c>
      <c r="K27" s="159">
        <v>4</v>
      </c>
      <c r="L27" s="159">
        <v>3</v>
      </c>
      <c r="M27" s="147">
        <v>0</v>
      </c>
      <c r="N27" s="147">
        <v>0</v>
      </c>
      <c r="O27" s="147">
        <v>1</v>
      </c>
      <c r="P27" s="148">
        <v>1</v>
      </c>
      <c r="Q27" s="127"/>
      <c r="R27" s="146">
        <v>-90</v>
      </c>
      <c r="S27" s="147">
        <v>-20</v>
      </c>
      <c r="T27" s="147">
        <v>10</v>
      </c>
      <c r="U27" s="148">
        <v>-100</v>
      </c>
      <c r="V27" s="132">
        <v>9900</v>
      </c>
      <c r="W27" s="127"/>
      <c r="X27" s="175">
        <v>22</v>
      </c>
      <c r="Y27" s="187" t="s">
        <v>38</v>
      </c>
      <c r="Z27" s="130"/>
      <c r="AA27" s="179">
        <v>46.5</v>
      </c>
      <c r="AB27" s="175">
        <v>43.5</v>
      </c>
    </row>
    <row r="28" spans="1:28" s="129" customFormat="1" ht="15">
      <c r="A28" s="130"/>
      <c r="B28" s="137">
        <v>17</v>
      </c>
      <c r="C28" s="163" t="s">
        <v>60</v>
      </c>
      <c r="D28" s="158">
        <v>5</v>
      </c>
      <c r="E28" s="158">
        <v>1</v>
      </c>
      <c r="F28" s="158">
        <v>8</v>
      </c>
      <c r="G28" s="158">
        <v>1</v>
      </c>
      <c r="H28" s="158">
        <v>17</v>
      </c>
      <c r="I28" s="158">
        <v>1</v>
      </c>
      <c r="J28" s="159">
        <v>3</v>
      </c>
      <c r="K28" s="159">
        <v>4</v>
      </c>
      <c r="L28" s="159">
        <v>4</v>
      </c>
      <c r="M28" s="147">
        <v>1</v>
      </c>
      <c r="N28" s="147">
        <v>0</v>
      </c>
      <c r="O28" s="147">
        <v>0</v>
      </c>
      <c r="P28" s="148">
        <v>1</v>
      </c>
      <c r="Q28" s="127"/>
      <c r="R28" s="146">
        <v>-20</v>
      </c>
      <c r="S28" s="147">
        <v>-100</v>
      </c>
      <c r="T28" s="147">
        <v>-30</v>
      </c>
      <c r="U28" s="148">
        <v>-150</v>
      </c>
      <c r="V28" s="132">
        <v>9850</v>
      </c>
      <c r="W28" s="127"/>
      <c r="X28" s="175">
        <v>23</v>
      </c>
      <c r="Y28" s="187" t="s">
        <v>60</v>
      </c>
      <c r="Z28" s="130"/>
      <c r="AA28" s="179">
        <v>49</v>
      </c>
      <c r="AB28" s="175">
        <v>46</v>
      </c>
    </row>
    <row r="29" spans="1:28" s="129" customFormat="1" ht="15" thickBot="1">
      <c r="A29" s="127"/>
      <c r="B29" s="139">
        <v>18</v>
      </c>
      <c r="C29" s="166" t="s">
        <v>54</v>
      </c>
      <c r="D29" s="160">
        <v>5</v>
      </c>
      <c r="E29" s="160">
        <v>2</v>
      </c>
      <c r="F29" s="160">
        <v>9</v>
      </c>
      <c r="G29" s="160">
        <v>3</v>
      </c>
      <c r="H29" s="160">
        <v>18</v>
      </c>
      <c r="I29" s="160">
        <v>4</v>
      </c>
      <c r="J29" s="161">
        <v>4</v>
      </c>
      <c r="K29" s="161">
        <v>4</v>
      </c>
      <c r="L29" s="161">
        <v>4</v>
      </c>
      <c r="M29" s="150">
        <v>0</v>
      </c>
      <c r="N29" s="150">
        <v>0</v>
      </c>
      <c r="O29" s="150">
        <v>0</v>
      </c>
      <c r="P29" s="151">
        <v>0</v>
      </c>
      <c r="Q29" s="127"/>
      <c r="R29" s="149">
        <v>-60</v>
      </c>
      <c r="S29" s="150">
        <v>-10</v>
      </c>
      <c r="T29" s="150">
        <v>-70</v>
      </c>
      <c r="U29" s="151">
        <v>-140</v>
      </c>
      <c r="V29" s="132">
        <v>-140</v>
      </c>
      <c r="W29" s="127"/>
      <c r="X29" s="176">
        <v>24</v>
      </c>
      <c r="Y29" s="188" t="s">
        <v>54</v>
      </c>
      <c r="Z29" s="127"/>
      <c r="AA29" s="180">
        <v>37</v>
      </c>
      <c r="AB29" s="176">
        <v>37</v>
      </c>
    </row>
    <row r="30" spans="1:26" s="3" customFormat="1" ht="6" customHeight="1">
      <c r="A30" s="74"/>
      <c r="B30" s="125"/>
      <c r="C30" s="75"/>
      <c r="D30" s="237"/>
      <c r="E30" s="237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74"/>
      <c r="R30" s="73"/>
      <c r="S30" s="73"/>
      <c r="T30" s="73"/>
      <c r="U30" s="73"/>
      <c r="V30" s="102"/>
      <c r="W30" s="74"/>
      <c r="X30" s="125"/>
      <c r="Z30" s="74"/>
    </row>
  </sheetData>
  <mergeCells count="4">
    <mergeCell ref="D30:E30"/>
    <mergeCell ref="D2:E2"/>
    <mergeCell ref="B1:AB1"/>
    <mergeCell ref="B3:Z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8"/>
  <sheetViews>
    <sheetView zoomScale="75" zoomScaleNormal="75" workbookViewId="0" topLeftCell="A2">
      <selection activeCell="O6" sqref="O6"/>
    </sheetView>
  </sheetViews>
  <sheetFormatPr defaultColWidth="9.140625" defaultRowHeight="12.75"/>
  <cols>
    <col min="1" max="1" width="1.1484375" style="1" customWidth="1"/>
    <col min="2" max="2" width="8.7109375" style="6" bestFit="1" customWidth="1"/>
    <col min="3" max="3" width="17.7109375" style="9" customWidth="1"/>
    <col min="4" max="4" width="9.28125" style="7" bestFit="1" customWidth="1"/>
    <col min="5" max="5" width="7.8515625" style="8" bestFit="1" customWidth="1"/>
    <col min="6" max="6" width="17.7109375" style="9" customWidth="1"/>
    <col min="7" max="7" width="7.8515625" style="7" bestFit="1" customWidth="1"/>
    <col min="8" max="8" width="6.421875" style="8" bestFit="1" customWidth="1"/>
    <col min="9" max="9" width="17.7109375" style="9" customWidth="1"/>
    <col min="10" max="10" width="7.8515625" style="7" bestFit="1" customWidth="1"/>
    <col min="11" max="11" width="6.421875" style="8" bestFit="1" customWidth="1"/>
    <col min="12" max="12" width="17.7109375" style="9" customWidth="1"/>
    <col min="13" max="13" width="7.8515625" style="4" bestFit="1" customWidth="1"/>
    <col min="14" max="14" width="6.421875" style="10" bestFit="1" customWidth="1"/>
    <col min="15" max="15" width="10.00390625" style="1" customWidth="1"/>
    <col min="16" max="16384" width="8.8515625" style="1" customWidth="1"/>
  </cols>
  <sheetData>
    <row r="1" spans="1:14" s="2" customFormat="1" ht="27.75" customHeight="1">
      <c r="A1" s="70"/>
      <c r="B1" s="71"/>
      <c r="C1" s="238" t="s">
        <v>34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3" customFormat="1" ht="6" customHeight="1">
      <c r="A2" s="74"/>
      <c r="B2" s="75"/>
      <c r="C2" s="237"/>
      <c r="D2" s="237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3" customFormat="1" ht="20.25">
      <c r="A3" s="74"/>
      <c r="B3" s="75"/>
      <c r="C3" s="237" t="s">
        <v>66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3" customFormat="1" ht="6" customHeight="1" thickBot="1">
      <c r="A4" s="74"/>
      <c r="B4" s="75"/>
      <c r="C4" s="76"/>
      <c r="D4" s="77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15" thickBot="1">
      <c r="A5" s="75"/>
      <c r="B5" s="189"/>
      <c r="C5" s="267" t="s">
        <v>67</v>
      </c>
      <c r="D5" s="268"/>
      <c r="E5" s="269"/>
      <c r="F5" s="267" t="s">
        <v>68</v>
      </c>
      <c r="G5" s="268"/>
      <c r="H5" s="269"/>
      <c r="I5" s="267" t="s">
        <v>69</v>
      </c>
      <c r="J5" s="268"/>
      <c r="K5" s="269"/>
      <c r="L5" s="267" t="s">
        <v>70</v>
      </c>
      <c r="M5" s="268"/>
      <c r="N5" s="269"/>
    </row>
    <row r="6" spans="1:14" s="11" customFormat="1" ht="17.25">
      <c r="A6" s="79"/>
      <c r="B6" s="190">
        <v>1</v>
      </c>
      <c r="C6" s="191" t="s">
        <v>56</v>
      </c>
      <c r="D6" s="192">
        <v>90</v>
      </c>
      <c r="E6" s="193">
        <v>3</v>
      </c>
      <c r="F6" s="191" t="s">
        <v>40</v>
      </c>
      <c r="G6" s="192">
        <v>290</v>
      </c>
      <c r="H6" s="193">
        <v>1</v>
      </c>
      <c r="I6" s="191" t="s">
        <v>48</v>
      </c>
      <c r="J6" s="192">
        <v>130</v>
      </c>
      <c r="K6" s="194">
        <v>2</v>
      </c>
      <c r="L6" s="191" t="s">
        <v>46</v>
      </c>
      <c r="M6" s="192">
        <v>20</v>
      </c>
      <c r="N6" s="193">
        <v>4</v>
      </c>
    </row>
    <row r="7" spans="1:14" s="11" customFormat="1" ht="17.25">
      <c r="A7" s="79"/>
      <c r="B7" s="195">
        <v>2</v>
      </c>
      <c r="C7" s="191" t="s">
        <v>42</v>
      </c>
      <c r="D7" s="192">
        <v>260</v>
      </c>
      <c r="E7" s="193">
        <v>1</v>
      </c>
      <c r="F7" s="191" t="s">
        <v>49</v>
      </c>
      <c r="G7" s="192">
        <v>-30</v>
      </c>
      <c r="H7" s="193">
        <v>4</v>
      </c>
      <c r="I7" s="191" t="s">
        <v>44</v>
      </c>
      <c r="J7" s="192">
        <v>120</v>
      </c>
      <c r="K7" s="193">
        <v>2</v>
      </c>
      <c r="L7" s="191" t="s">
        <v>41</v>
      </c>
      <c r="M7" s="192">
        <v>70</v>
      </c>
      <c r="N7" s="193">
        <v>3</v>
      </c>
    </row>
    <row r="8" spans="1:14" s="11" customFormat="1" ht="17.25">
      <c r="A8" s="79"/>
      <c r="B8" s="195">
        <v>3</v>
      </c>
      <c r="C8" s="191" t="s">
        <v>53</v>
      </c>
      <c r="D8" s="192">
        <v>30</v>
      </c>
      <c r="E8" s="193">
        <v>2</v>
      </c>
      <c r="F8" s="191" t="s">
        <v>52</v>
      </c>
      <c r="G8" s="192">
        <v>30</v>
      </c>
      <c r="H8" s="193">
        <v>2</v>
      </c>
      <c r="I8" s="191" t="s">
        <v>55</v>
      </c>
      <c r="J8" s="192">
        <v>-10</v>
      </c>
      <c r="K8" s="193">
        <v>4</v>
      </c>
      <c r="L8" s="191" t="s">
        <v>58</v>
      </c>
      <c r="M8" s="192">
        <v>30</v>
      </c>
      <c r="N8" s="193">
        <v>2</v>
      </c>
    </row>
    <row r="9" spans="1:14" s="11" customFormat="1" ht="17.25">
      <c r="A9" s="79"/>
      <c r="B9" s="195">
        <v>4</v>
      </c>
      <c r="C9" s="191" t="s">
        <v>51</v>
      </c>
      <c r="D9" s="192">
        <v>200</v>
      </c>
      <c r="E9" s="193">
        <v>1</v>
      </c>
      <c r="F9" s="191" t="s">
        <v>47</v>
      </c>
      <c r="G9" s="192">
        <v>100</v>
      </c>
      <c r="H9" s="193">
        <v>2</v>
      </c>
      <c r="I9" s="191" t="s">
        <v>59</v>
      </c>
      <c r="J9" s="192">
        <v>0</v>
      </c>
      <c r="K9" s="193">
        <v>3</v>
      </c>
      <c r="L9" s="191" t="s">
        <v>38</v>
      </c>
      <c r="M9" s="192">
        <v>-90</v>
      </c>
      <c r="N9" s="193">
        <v>4</v>
      </c>
    </row>
    <row r="10" spans="1:14" s="11" customFormat="1" ht="17.25">
      <c r="A10" s="79"/>
      <c r="B10" s="195">
        <v>5</v>
      </c>
      <c r="C10" s="191" t="s">
        <v>60</v>
      </c>
      <c r="D10" s="192">
        <v>-20</v>
      </c>
      <c r="E10" s="193">
        <v>3</v>
      </c>
      <c r="F10" s="191" t="s">
        <v>54</v>
      </c>
      <c r="G10" s="192">
        <v>-60</v>
      </c>
      <c r="H10" s="193">
        <v>4</v>
      </c>
      <c r="I10" s="191" t="s">
        <v>45</v>
      </c>
      <c r="J10" s="192">
        <v>0</v>
      </c>
      <c r="K10" s="193">
        <v>2</v>
      </c>
      <c r="L10" s="191" t="s">
        <v>39</v>
      </c>
      <c r="M10" s="192">
        <v>290</v>
      </c>
      <c r="N10" s="193">
        <v>1</v>
      </c>
    </row>
    <row r="11" spans="1:14" s="11" customFormat="1" ht="17.25">
      <c r="A11" s="79"/>
      <c r="B11" s="195">
        <v>6</v>
      </c>
      <c r="C11" s="191" t="s">
        <v>43</v>
      </c>
      <c r="D11" s="192">
        <v>80</v>
      </c>
      <c r="E11" s="193">
        <v>2</v>
      </c>
      <c r="F11" s="191" t="s">
        <v>50</v>
      </c>
      <c r="G11" s="192">
        <v>-80</v>
      </c>
      <c r="H11" s="193">
        <v>4</v>
      </c>
      <c r="I11" s="191" t="s">
        <v>57</v>
      </c>
      <c r="J11" s="192">
        <v>170</v>
      </c>
      <c r="K11" s="193">
        <v>1</v>
      </c>
      <c r="L11" s="191" t="s">
        <v>61</v>
      </c>
      <c r="M11" s="192">
        <v>70</v>
      </c>
      <c r="N11" s="193">
        <v>3</v>
      </c>
    </row>
    <row r="12" spans="1:14" s="11" customFormat="1" ht="17.25">
      <c r="A12" s="79"/>
      <c r="B12" s="195">
        <v>7</v>
      </c>
      <c r="C12" s="191" t="s">
        <v>40</v>
      </c>
      <c r="D12" s="192">
        <v>220</v>
      </c>
      <c r="E12" s="193">
        <v>1</v>
      </c>
      <c r="F12" s="191" t="s">
        <v>42</v>
      </c>
      <c r="G12" s="192">
        <v>140</v>
      </c>
      <c r="H12" s="193">
        <v>2.5</v>
      </c>
      <c r="I12" s="191" t="s">
        <v>53</v>
      </c>
      <c r="J12" s="192">
        <v>130</v>
      </c>
      <c r="K12" s="193">
        <v>4</v>
      </c>
      <c r="L12" s="191" t="s">
        <v>51</v>
      </c>
      <c r="M12" s="192">
        <v>140</v>
      </c>
      <c r="N12" s="193">
        <v>2.5</v>
      </c>
    </row>
    <row r="13" spans="1:14" s="11" customFormat="1" ht="17.25">
      <c r="A13" s="79"/>
      <c r="B13" s="195">
        <v>8</v>
      </c>
      <c r="C13" s="191" t="s">
        <v>56</v>
      </c>
      <c r="D13" s="192">
        <v>100</v>
      </c>
      <c r="E13" s="193">
        <v>1</v>
      </c>
      <c r="F13" s="191" t="s">
        <v>60</v>
      </c>
      <c r="G13" s="192">
        <v>-100</v>
      </c>
      <c r="H13" s="193">
        <v>4</v>
      </c>
      <c r="I13" s="191" t="s">
        <v>43</v>
      </c>
      <c r="J13" s="192">
        <v>-50</v>
      </c>
      <c r="K13" s="193">
        <v>3</v>
      </c>
      <c r="L13" s="191" t="s">
        <v>49</v>
      </c>
      <c r="M13" s="192">
        <v>30</v>
      </c>
      <c r="N13" s="193">
        <v>2</v>
      </c>
    </row>
    <row r="14" spans="1:14" s="11" customFormat="1" ht="17.25">
      <c r="A14" s="79"/>
      <c r="B14" s="195">
        <v>9</v>
      </c>
      <c r="C14" s="191" t="s">
        <v>52</v>
      </c>
      <c r="D14" s="192">
        <v>160</v>
      </c>
      <c r="E14" s="193">
        <v>1</v>
      </c>
      <c r="F14" s="191" t="s">
        <v>47</v>
      </c>
      <c r="G14" s="192">
        <v>40</v>
      </c>
      <c r="H14" s="193">
        <v>3</v>
      </c>
      <c r="I14" s="191" t="s">
        <v>54</v>
      </c>
      <c r="J14" s="192">
        <v>-10</v>
      </c>
      <c r="K14" s="193">
        <v>4</v>
      </c>
      <c r="L14" s="191" t="s">
        <v>50</v>
      </c>
      <c r="M14" s="192">
        <v>100</v>
      </c>
      <c r="N14" s="193">
        <v>2</v>
      </c>
    </row>
    <row r="15" spans="1:14" s="11" customFormat="1" ht="17.25">
      <c r="A15" s="79"/>
      <c r="B15" s="196">
        <v>10</v>
      </c>
      <c r="C15" s="191" t="s">
        <v>48</v>
      </c>
      <c r="D15" s="197">
        <v>0</v>
      </c>
      <c r="E15" s="198">
        <v>3</v>
      </c>
      <c r="F15" s="191" t="s">
        <v>44</v>
      </c>
      <c r="G15" s="197">
        <v>120</v>
      </c>
      <c r="H15" s="198">
        <v>1</v>
      </c>
      <c r="I15" s="191" t="s">
        <v>55</v>
      </c>
      <c r="J15" s="197">
        <v>30</v>
      </c>
      <c r="K15" s="198">
        <v>2</v>
      </c>
      <c r="L15" s="191" t="s">
        <v>59</v>
      </c>
      <c r="M15" s="197">
        <v>-40</v>
      </c>
      <c r="N15" s="198">
        <v>4</v>
      </c>
    </row>
    <row r="16" spans="1:14" s="11" customFormat="1" ht="17.25">
      <c r="A16" s="79"/>
      <c r="B16" s="195">
        <v>11</v>
      </c>
      <c r="C16" s="191" t="s">
        <v>45</v>
      </c>
      <c r="D16" s="192">
        <v>-30</v>
      </c>
      <c r="E16" s="193">
        <v>4</v>
      </c>
      <c r="F16" s="191" t="s">
        <v>57</v>
      </c>
      <c r="G16" s="192">
        <v>110</v>
      </c>
      <c r="H16" s="193">
        <v>1</v>
      </c>
      <c r="I16" s="191" t="s">
        <v>46</v>
      </c>
      <c r="J16" s="192">
        <v>10</v>
      </c>
      <c r="K16" s="193">
        <v>3</v>
      </c>
      <c r="L16" s="191" t="s">
        <v>41</v>
      </c>
      <c r="M16" s="192">
        <v>30</v>
      </c>
      <c r="N16" s="193">
        <v>2</v>
      </c>
    </row>
    <row r="17" spans="1:14" s="11" customFormat="1" ht="17.25">
      <c r="A17" s="79"/>
      <c r="B17" s="195">
        <v>12</v>
      </c>
      <c r="C17" s="191" t="s">
        <v>58</v>
      </c>
      <c r="D17" s="192">
        <v>-10</v>
      </c>
      <c r="E17" s="193">
        <v>3</v>
      </c>
      <c r="F17" s="191" t="s">
        <v>38</v>
      </c>
      <c r="G17" s="192">
        <v>-20</v>
      </c>
      <c r="H17" s="193">
        <v>4</v>
      </c>
      <c r="I17" s="191" t="s">
        <v>39</v>
      </c>
      <c r="J17" s="192">
        <v>70</v>
      </c>
      <c r="K17" s="193">
        <v>2</v>
      </c>
      <c r="L17" s="191" t="s">
        <v>61</v>
      </c>
      <c r="M17" s="192">
        <v>220</v>
      </c>
      <c r="N17" s="193">
        <v>1</v>
      </c>
    </row>
    <row r="18" spans="1:14" s="11" customFormat="1" ht="17.25">
      <c r="A18" s="79"/>
      <c r="B18" s="195">
        <v>13</v>
      </c>
      <c r="C18" s="191" t="s">
        <v>40</v>
      </c>
      <c r="D18" s="192">
        <v>380</v>
      </c>
      <c r="E18" s="193">
        <v>1</v>
      </c>
      <c r="F18" s="191" t="s">
        <v>41</v>
      </c>
      <c r="G18" s="192">
        <v>150</v>
      </c>
      <c r="H18" s="193">
        <v>2</v>
      </c>
      <c r="I18" s="191" t="s">
        <v>59</v>
      </c>
      <c r="J18" s="192">
        <v>-40</v>
      </c>
      <c r="K18" s="193">
        <v>4</v>
      </c>
      <c r="L18" s="191" t="s">
        <v>50</v>
      </c>
      <c r="M18" s="192">
        <v>70</v>
      </c>
      <c r="N18" s="193">
        <v>3</v>
      </c>
    </row>
    <row r="19" spans="1:14" s="11" customFormat="1" ht="17.25">
      <c r="A19" s="79"/>
      <c r="B19" s="195">
        <v>14</v>
      </c>
      <c r="C19" s="191" t="s">
        <v>56</v>
      </c>
      <c r="D19" s="192">
        <v>100</v>
      </c>
      <c r="E19" s="193">
        <v>1</v>
      </c>
      <c r="F19" s="191" t="s">
        <v>42</v>
      </c>
      <c r="G19" s="192">
        <v>-60</v>
      </c>
      <c r="H19" s="193">
        <v>3</v>
      </c>
      <c r="I19" s="191" t="s">
        <v>58</v>
      </c>
      <c r="J19" s="192">
        <v>-100</v>
      </c>
      <c r="K19" s="193">
        <v>4</v>
      </c>
      <c r="L19" s="191" t="s">
        <v>45</v>
      </c>
      <c r="M19" s="192">
        <v>-50</v>
      </c>
      <c r="N19" s="193">
        <v>2</v>
      </c>
    </row>
    <row r="20" spans="1:14" s="11" customFormat="1" ht="17.25">
      <c r="A20" s="79"/>
      <c r="B20" s="195">
        <v>15</v>
      </c>
      <c r="C20" s="191" t="s">
        <v>53</v>
      </c>
      <c r="D20" s="192">
        <v>30</v>
      </c>
      <c r="E20" s="193">
        <v>2</v>
      </c>
      <c r="F20" s="191" t="s">
        <v>38</v>
      </c>
      <c r="G20" s="192">
        <v>10</v>
      </c>
      <c r="H20" s="193">
        <v>3</v>
      </c>
      <c r="I20" s="191" t="s">
        <v>57</v>
      </c>
      <c r="J20" s="192">
        <v>-30</v>
      </c>
      <c r="K20" s="193">
        <v>4</v>
      </c>
      <c r="L20" s="191" t="s">
        <v>49</v>
      </c>
      <c r="M20" s="192">
        <v>230</v>
      </c>
      <c r="N20" s="193">
        <v>1</v>
      </c>
    </row>
    <row r="21" spans="1:14" s="11" customFormat="1" ht="17.25">
      <c r="A21" s="79"/>
      <c r="B21" s="195">
        <v>16</v>
      </c>
      <c r="C21" s="191" t="s">
        <v>51</v>
      </c>
      <c r="D21" s="192">
        <v>250</v>
      </c>
      <c r="E21" s="193">
        <v>1</v>
      </c>
      <c r="F21" s="191" t="s">
        <v>39</v>
      </c>
      <c r="G21" s="192">
        <v>190</v>
      </c>
      <c r="H21" s="193">
        <v>2</v>
      </c>
      <c r="I21" s="191" t="s">
        <v>48</v>
      </c>
      <c r="J21" s="192">
        <v>50</v>
      </c>
      <c r="K21" s="193">
        <v>3</v>
      </c>
      <c r="L21" s="191" t="s">
        <v>52</v>
      </c>
      <c r="M21" s="192">
        <v>0</v>
      </c>
      <c r="N21" s="193">
        <v>4</v>
      </c>
    </row>
    <row r="22" spans="1:14" s="11" customFormat="1" ht="17.25">
      <c r="A22" s="79"/>
      <c r="B22" s="195">
        <v>17</v>
      </c>
      <c r="C22" s="191" t="s">
        <v>60</v>
      </c>
      <c r="D22" s="192">
        <v>-30</v>
      </c>
      <c r="E22" s="193">
        <v>4</v>
      </c>
      <c r="F22" s="191" t="s">
        <v>61</v>
      </c>
      <c r="G22" s="192">
        <v>30</v>
      </c>
      <c r="H22" s="193">
        <v>3</v>
      </c>
      <c r="I22" s="191" t="s">
        <v>44</v>
      </c>
      <c r="J22" s="192">
        <v>200</v>
      </c>
      <c r="K22" s="193">
        <v>1</v>
      </c>
      <c r="L22" s="191" t="s">
        <v>47</v>
      </c>
      <c r="M22" s="192">
        <v>150</v>
      </c>
      <c r="N22" s="193">
        <v>2</v>
      </c>
    </row>
    <row r="23" spans="1:14" s="11" customFormat="1" ht="18" thickBot="1">
      <c r="A23" s="79"/>
      <c r="B23" s="199">
        <v>18</v>
      </c>
      <c r="C23" s="200" t="s">
        <v>43</v>
      </c>
      <c r="D23" s="201">
        <v>100</v>
      </c>
      <c r="E23" s="202">
        <v>2</v>
      </c>
      <c r="F23" s="203" t="s">
        <v>46</v>
      </c>
      <c r="G23" s="201">
        <v>30</v>
      </c>
      <c r="H23" s="202">
        <v>3</v>
      </c>
      <c r="I23" s="203" t="s">
        <v>55</v>
      </c>
      <c r="J23" s="201">
        <v>110</v>
      </c>
      <c r="K23" s="202">
        <v>1</v>
      </c>
      <c r="L23" s="203" t="s">
        <v>54</v>
      </c>
      <c r="M23" s="201">
        <v>-70</v>
      </c>
      <c r="N23" s="202">
        <v>4</v>
      </c>
    </row>
    <row r="24" spans="1:14" s="11" customFormat="1" ht="17.25" hidden="1">
      <c r="A24" s="79"/>
      <c r="B24" s="121"/>
      <c r="C24" s="122"/>
      <c r="D24" s="123"/>
      <c r="E24" s="121"/>
      <c r="F24" s="122"/>
      <c r="G24" s="123"/>
      <c r="H24" s="121"/>
      <c r="I24" s="122"/>
      <c r="J24" s="123"/>
      <c r="K24" s="121"/>
      <c r="L24" s="122"/>
      <c r="M24" s="123"/>
      <c r="N24" s="121"/>
    </row>
    <row r="25" spans="1:14" s="11" customFormat="1" ht="17.25" hidden="1">
      <c r="A25" s="79"/>
      <c r="B25" s="121"/>
      <c r="C25" s="122"/>
      <c r="D25" s="123"/>
      <c r="E25" s="121"/>
      <c r="F25" s="122"/>
      <c r="G25" s="123"/>
      <c r="H25" s="121"/>
      <c r="I25" s="122"/>
      <c r="J25" s="123"/>
      <c r="K25" s="121"/>
      <c r="L25" s="122"/>
      <c r="M25" s="123"/>
      <c r="N25" s="121"/>
    </row>
    <row r="26" spans="1:14" s="11" customFormat="1" ht="18" thickBot="1">
      <c r="A26" s="79"/>
      <c r="B26" s="199" t="s">
        <v>9</v>
      </c>
      <c r="C26" s="204"/>
      <c r="D26" s="205">
        <f>SUM(D6:D25)/18</f>
        <v>106.11111111111111</v>
      </c>
      <c r="E26" s="206"/>
      <c r="F26" s="207"/>
      <c r="G26" s="205">
        <f>SUM(G6:G25)/18</f>
        <v>49.44444444444444</v>
      </c>
      <c r="H26" s="206"/>
      <c r="I26" s="207"/>
      <c r="J26" s="205">
        <f>SUM(J6:J25)/18</f>
        <v>43.333333333333336</v>
      </c>
      <c r="K26" s="206"/>
      <c r="L26" s="207"/>
      <c r="M26" s="205">
        <f>SUM(M6:M25)/18</f>
        <v>66.66666666666667</v>
      </c>
      <c r="N26" s="206"/>
    </row>
    <row r="27" spans="1:15" s="11" customFormat="1" ht="18" thickBot="1">
      <c r="A27" s="79"/>
      <c r="B27" s="199" t="s">
        <v>35</v>
      </c>
      <c r="C27" s="204"/>
      <c r="D27" s="205"/>
      <c r="E27" s="206">
        <f>SUM(E6:E23)/18</f>
        <v>2</v>
      </c>
      <c r="F27" s="207"/>
      <c r="G27" s="205"/>
      <c r="H27" s="206">
        <f>SUM(H6:H23)/18</f>
        <v>2.6944444444444446</v>
      </c>
      <c r="I27" s="207"/>
      <c r="J27" s="205"/>
      <c r="K27" s="206">
        <f>SUM(K6:K23)/18</f>
        <v>2.7222222222222223</v>
      </c>
      <c r="L27" s="207"/>
      <c r="M27" s="205"/>
      <c r="N27" s="206">
        <f>SUM(N6:N23)/18</f>
        <v>2.5833333333333335</v>
      </c>
      <c r="O27" s="208"/>
    </row>
    <row r="28" spans="1:15" s="11" customFormat="1" ht="18" thickBot="1">
      <c r="A28" s="79"/>
      <c r="B28" s="199" t="s">
        <v>71</v>
      </c>
      <c r="C28" s="204"/>
      <c r="D28" s="265">
        <f>4-E27</f>
        <v>2</v>
      </c>
      <c r="E28" s="266"/>
      <c r="F28" s="207"/>
      <c r="G28" s="265">
        <f>4-H27</f>
        <v>1.3055555555555554</v>
      </c>
      <c r="H28" s="266"/>
      <c r="I28" s="207"/>
      <c r="J28" s="265">
        <f>4-K27</f>
        <v>1.2777777777777777</v>
      </c>
      <c r="K28" s="266"/>
      <c r="L28" s="207"/>
      <c r="M28" s="265">
        <f>4-N27</f>
        <v>1.4166666666666665</v>
      </c>
      <c r="N28" s="266"/>
      <c r="O28" s="208"/>
    </row>
  </sheetData>
  <mergeCells count="11">
    <mergeCell ref="L5:N5"/>
    <mergeCell ref="C2:D2"/>
    <mergeCell ref="C1:N1"/>
    <mergeCell ref="C3:N3"/>
    <mergeCell ref="C5:E5"/>
    <mergeCell ref="F5:H5"/>
    <mergeCell ref="I5:K5"/>
    <mergeCell ref="D28:E28"/>
    <mergeCell ref="G28:H28"/>
    <mergeCell ref="M28:N28"/>
    <mergeCell ref="J28:K28"/>
  </mergeCells>
  <conditionalFormatting sqref="C24:C25 I24:I25 F24:F25 L24:L25">
    <cfRule type="expression" priority="1" dxfId="0" stopIfTrue="1">
      <formula>E24=1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6"/>
  <sheetViews>
    <sheetView workbookViewId="0" topLeftCell="A1">
      <pane ySplit="1" topLeftCell="BM4" activePane="bottomLeft" state="frozen"/>
      <selection pane="topLeft" activeCell="O6" sqref="O6"/>
      <selection pane="bottomLeft" activeCell="O6" sqref="O6"/>
    </sheetView>
  </sheetViews>
  <sheetFormatPr defaultColWidth="9.140625" defaultRowHeight="12.75"/>
  <cols>
    <col min="1" max="1" width="12.57421875" style="223" bestFit="1" customWidth="1"/>
    <col min="2" max="2" width="13.7109375" style="211" bestFit="1" customWidth="1"/>
    <col min="3" max="3" width="7.8515625" style="223" bestFit="1" customWidth="1"/>
    <col min="4" max="4" width="8.57421875" style="223" bestFit="1" customWidth="1"/>
    <col min="5" max="5" width="4.8515625" style="223" bestFit="1" customWidth="1"/>
    <col min="6" max="6" width="5.7109375" style="211" bestFit="1" customWidth="1"/>
    <col min="7" max="7" width="14.7109375" style="223" bestFit="1" customWidth="1"/>
    <col min="8" max="8" width="31.28125" style="211" bestFit="1" customWidth="1"/>
    <col min="9" max="9" width="10.421875" style="211" customWidth="1"/>
    <col min="10" max="16384" width="8.8515625" style="211" customWidth="1"/>
  </cols>
  <sheetData>
    <row r="1" spans="1:8" ht="12.75">
      <c r="A1" s="209" t="s">
        <v>72</v>
      </c>
      <c r="B1" s="209" t="s">
        <v>73</v>
      </c>
      <c r="C1" s="209" t="s">
        <v>74</v>
      </c>
      <c r="D1" s="209" t="s">
        <v>75</v>
      </c>
      <c r="E1" s="209" t="s">
        <v>76</v>
      </c>
      <c r="F1" s="209" t="s">
        <v>77</v>
      </c>
      <c r="G1" s="209" t="s">
        <v>78</v>
      </c>
      <c r="H1" s="210"/>
    </row>
    <row r="2" spans="1:8" ht="12.75">
      <c r="A2" s="212">
        <v>1</v>
      </c>
      <c r="B2" s="213" t="s">
        <v>40</v>
      </c>
      <c r="C2" s="214">
        <v>970</v>
      </c>
      <c r="D2" s="214">
        <v>-80</v>
      </c>
      <c r="E2" s="212">
        <v>890</v>
      </c>
      <c r="F2" s="214">
        <v>1</v>
      </c>
      <c r="G2" s="215">
        <f>A2-F2</f>
        <v>0</v>
      </c>
      <c r="H2" s="210"/>
    </row>
    <row r="3" spans="1:8" ht="12.75">
      <c r="A3" s="212">
        <v>2</v>
      </c>
      <c r="B3" s="213" t="s">
        <v>51</v>
      </c>
      <c r="C3" s="214">
        <v>840</v>
      </c>
      <c r="D3" s="214">
        <v>-250</v>
      </c>
      <c r="E3" s="212">
        <v>590</v>
      </c>
      <c r="F3" s="214">
        <v>3</v>
      </c>
      <c r="G3" s="215">
        <f aca="true" t="shared" si="0" ref="G3:G25">A3-F3</f>
        <v>-1</v>
      </c>
      <c r="H3" s="210"/>
    </row>
    <row r="4" spans="1:8" ht="12.75">
      <c r="A4" s="212">
        <v>3</v>
      </c>
      <c r="B4" s="213" t="s">
        <v>39</v>
      </c>
      <c r="C4" s="214">
        <v>680</v>
      </c>
      <c r="D4" s="214">
        <v>-130</v>
      </c>
      <c r="E4" s="212">
        <v>550</v>
      </c>
      <c r="F4" s="214">
        <v>4</v>
      </c>
      <c r="G4" s="215">
        <f t="shared" si="0"/>
        <v>-1</v>
      </c>
      <c r="H4" s="210"/>
    </row>
    <row r="5" spans="1:8" ht="12.75">
      <c r="A5" s="212">
        <v>4</v>
      </c>
      <c r="B5" s="213" t="s">
        <v>44</v>
      </c>
      <c r="C5" s="214">
        <v>490</v>
      </c>
      <c r="D5" s="214">
        <v>-50</v>
      </c>
      <c r="E5" s="212">
        <v>440</v>
      </c>
      <c r="F5" s="214">
        <v>2</v>
      </c>
      <c r="G5" s="215">
        <f t="shared" si="0"/>
        <v>2</v>
      </c>
      <c r="H5" s="210"/>
    </row>
    <row r="6" spans="1:8" ht="12.75">
      <c r="A6" s="212">
        <v>5</v>
      </c>
      <c r="B6" s="213" t="s">
        <v>42</v>
      </c>
      <c r="C6" s="214">
        <v>720</v>
      </c>
      <c r="D6" s="214">
        <v>-380</v>
      </c>
      <c r="E6" s="212">
        <v>340</v>
      </c>
      <c r="F6" s="214">
        <v>7</v>
      </c>
      <c r="G6" s="215">
        <f t="shared" si="0"/>
        <v>-2</v>
      </c>
      <c r="H6" s="210"/>
    </row>
    <row r="7" spans="1:8" ht="12.75">
      <c r="A7" s="212">
        <v>6</v>
      </c>
      <c r="B7" s="213" t="s">
        <v>61</v>
      </c>
      <c r="C7" s="214">
        <v>430</v>
      </c>
      <c r="D7" s="214">
        <v>-110</v>
      </c>
      <c r="E7" s="212">
        <v>320</v>
      </c>
      <c r="F7" s="214">
        <v>8</v>
      </c>
      <c r="G7" s="215">
        <f t="shared" si="0"/>
        <v>-2</v>
      </c>
      <c r="H7" s="210"/>
    </row>
    <row r="8" spans="1:8" ht="12.75">
      <c r="A8" s="212">
        <v>7.5</v>
      </c>
      <c r="B8" s="213" t="s">
        <v>56</v>
      </c>
      <c r="C8" s="214">
        <v>340</v>
      </c>
      <c r="D8" s="214">
        <v>-50</v>
      </c>
      <c r="E8" s="212">
        <v>290</v>
      </c>
      <c r="F8" s="214">
        <v>5</v>
      </c>
      <c r="G8" s="216">
        <f t="shared" si="0"/>
        <v>2.5</v>
      </c>
      <c r="H8" s="210" t="s">
        <v>79</v>
      </c>
    </row>
    <row r="9" spans="1:8" ht="12.75">
      <c r="A9" s="212">
        <v>7.5</v>
      </c>
      <c r="B9" s="213" t="s">
        <v>47</v>
      </c>
      <c r="C9" s="214">
        <v>330</v>
      </c>
      <c r="D9" s="214">
        <v>-40</v>
      </c>
      <c r="E9" s="212">
        <v>290</v>
      </c>
      <c r="F9" s="214">
        <v>9</v>
      </c>
      <c r="G9" s="215">
        <f t="shared" si="0"/>
        <v>-1.5</v>
      </c>
      <c r="H9" s="210"/>
    </row>
    <row r="10" spans="1:8" ht="12.75">
      <c r="A10" s="212">
        <v>9.5</v>
      </c>
      <c r="B10" s="213" t="s">
        <v>57</v>
      </c>
      <c r="C10" s="214">
        <v>480</v>
      </c>
      <c r="D10" s="214">
        <v>-230</v>
      </c>
      <c r="E10" s="212">
        <v>250</v>
      </c>
      <c r="F10" s="214">
        <v>6</v>
      </c>
      <c r="G10" s="216">
        <f t="shared" si="0"/>
        <v>3.5</v>
      </c>
      <c r="H10" s="210" t="s">
        <v>79</v>
      </c>
    </row>
    <row r="11" spans="1:8" ht="12.75">
      <c r="A11" s="217">
        <v>9.5</v>
      </c>
      <c r="B11" s="218" t="s">
        <v>41</v>
      </c>
      <c r="C11" s="219">
        <v>380</v>
      </c>
      <c r="D11" s="219">
        <v>-130</v>
      </c>
      <c r="E11" s="217">
        <v>250</v>
      </c>
      <c r="F11" s="220">
        <v>10</v>
      </c>
      <c r="G11" s="215">
        <f t="shared" si="0"/>
        <v>-0.5</v>
      </c>
      <c r="H11" s="210"/>
    </row>
    <row r="12" spans="1:8" ht="12.75">
      <c r="A12" s="221">
        <v>11</v>
      </c>
      <c r="B12" s="210" t="s">
        <v>49</v>
      </c>
      <c r="C12" s="215">
        <v>340</v>
      </c>
      <c r="D12" s="215">
        <v>-110</v>
      </c>
      <c r="E12" s="221">
        <v>230</v>
      </c>
      <c r="F12" s="220">
        <v>11</v>
      </c>
      <c r="G12" s="215">
        <f t="shared" si="0"/>
        <v>0</v>
      </c>
      <c r="H12" s="210"/>
    </row>
    <row r="13" spans="1:8" ht="12.75">
      <c r="A13" s="221">
        <v>12.5</v>
      </c>
      <c r="B13" s="210" t="s">
        <v>52</v>
      </c>
      <c r="C13" s="215">
        <v>190</v>
      </c>
      <c r="D13" s="215">
        <v>0</v>
      </c>
      <c r="E13" s="221">
        <v>190</v>
      </c>
      <c r="F13" s="220">
        <v>12</v>
      </c>
      <c r="G13" s="215">
        <f t="shared" si="0"/>
        <v>0.5</v>
      </c>
      <c r="H13" s="210"/>
    </row>
    <row r="14" spans="1:8" ht="12.75">
      <c r="A14" s="221">
        <v>12.5</v>
      </c>
      <c r="B14" s="210" t="s">
        <v>53</v>
      </c>
      <c r="C14" s="215">
        <v>510</v>
      </c>
      <c r="D14" s="215">
        <v>-320</v>
      </c>
      <c r="E14" s="221">
        <v>190</v>
      </c>
      <c r="F14" s="220">
        <v>15</v>
      </c>
      <c r="G14" s="222">
        <f t="shared" si="0"/>
        <v>-2.5</v>
      </c>
      <c r="H14" s="210" t="s">
        <v>80</v>
      </c>
    </row>
    <row r="15" spans="1:8" ht="12.75">
      <c r="A15" s="221">
        <v>14</v>
      </c>
      <c r="B15" s="210" t="s">
        <v>48</v>
      </c>
      <c r="C15" s="215">
        <v>260</v>
      </c>
      <c r="D15" s="215">
        <v>-80</v>
      </c>
      <c r="E15" s="221">
        <v>180</v>
      </c>
      <c r="F15" s="220">
        <v>16</v>
      </c>
      <c r="G15" s="215">
        <f t="shared" si="0"/>
        <v>-2</v>
      </c>
      <c r="H15" s="210"/>
    </row>
    <row r="16" spans="1:8" ht="12.75">
      <c r="A16" s="221">
        <v>15.5</v>
      </c>
      <c r="B16" s="210" t="s">
        <v>55</v>
      </c>
      <c r="C16" s="215">
        <v>340</v>
      </c>
      <c r="D16" s="215">
        <v>-210</v>
      </c>
      <c r="E16" s="221">
        <v>130</v>
      </c>
      <c r="F16" s="220">
        <v>13.5</v>
      </c>
      <c r="G16" s="215">
        <f t="shared" si="0"/>
        <v>2</v>
      </c>
      <c r="H16" s="210"/>
    </row>
    <row r="17" spans="1:8" ht="12.75">
      <c r="A17" s="221">
        <v>15.5</v>
      </c>
      <c r="B17" s="210" t="s">
        <v>43</v>
      </c>
      <c r="C17" s="215">
        <v>430</v>
      </c>
      <c r="D17" s="215">
        <v>-300</v>
      </c>
      <c r="E17" s="221">
        <v>130</v>
      </c>
      <c r="F17" s="220">
        <v>13.5</v>
      </c>
      <c r="G17" s="215">
        <f t="shared" si="0"/>
        <v>2</v>
      </c>
      <c r="H17" s="210"/>
    </row>
    <row r="18" spans="1:8" ht="12.75">
      <c r="A18" s="221">
        <v>17</v>
      </c>
      <c r="B18" s="210" t="s">
        <v>50</v>
      </c>
      <c r="C18" s="215">
        <v>180</v>
      </c>
      <c r="D18" s="215">
        <v>-90</v>
      </c>
      <c r="E18" s="221">
        <v>90</v>
      </c>
      <c r="F18" s="220">
        <v>18</v>
      </c>
      <c r="G18" s="215">
        <f t="shared" si="0"/>
        <v>-1</v>
      </c>
      <c r="H18" s="210"/>
    </row>
    <row r="19" spans="1:8" ht="12.75">
      <c r="A19" s="221">
        <v>18</v>
      </c>
      <c r="B19" s="210" t="s">
        <v>46</v>
      </c>
      <c r="C19" s="215">
        <v>450</v>
      </c>
      <c r="D19" s="215">
        <v>-390</v>
      </c>
      <c r="E19" s="221">
        <v>60</v>
      </c>
      <c r="F19" s="220">
        <v>20</v>
      </c>
      <c r="G19" s="215">
        <f t="shared" si="0"/>
        <v>-2</v>
      </c>
      <c r="H19" s="210"/>
    </row>
    <row r="20" spans="1:8" ht="12.75">
      <c r="A20" s="217">
        <v>20</v>
      </c>
      <c r="B20" s="218" t="s">
        <v>45</v>
      </c>
      <c r="C20" s="219">
        <v>180</v>
      </c>
      <c r="D20" s="219">
        <v>-260</v>
      </c>
      <c r="E20" s="217">
        <v>-80</v>
      </c>
      <c r="F20" s="220">
        <v>17</v>
      </c>
      <c r="G20" s="216">
        <f t="shared" si="0"/>
        <v>3</v>
      </c>
      <c r="H20" s="210" t="s">
        <v>79</v>
      </c>
    </row>
    <row r="21" spans="1:8" ht="12.75">
      <c r="A21" s="217">
        <v>20</v>
      </c>
      <c r="B21" s="218" t="s">
        <v>58</v>
      </c>
      <c r="C21" s="219">
        <v>60</v>
      </c>
      <c r="D21" s="219">
        <v>-140</v>
      </c>
      <c r="E21" s="217">
        <v>-80</v>
      </c>
      <c r="F21" s="220">
        <v>19</v>
      </c>
      <c r="G21" s="215">
        <f t="shared" si="0"/>
        <v>1</v>
      </c>
      <c r="H21" s="210"/>
    </row>
    <row r="22" spans="1:8" ht="12.75">
      <c r="A22" s="217">
        <v>20</v>
      </c>
      <c r="B22" s="218" t="s">
        <v>59</v>
      </c>
      <c r="C22" s="219">
        <v>0</v>
      </c>
      <c r="D22" s="219">
        <v>-80</v>
      </c>
      <c r="E22" s="217">
        <v>-80</v>
      </c>
      <c r="F22" s="220">
        <v>21</v>
      </c>
      <c r="G22" s="215">
        <f t="shared" si="0"/>
        <v>-1</v>
      </c>
      <c r="H22" s="210"/>
    </row>
    <row r="23" spans="1:8" ht="12.75">
      <c r="A23" s="217">
        <v>22</v>
      </c>
      <c r="B23" s="218" t="s">
        <v>38</v>
      </c>
      <c r="C23" s="219">
        <v>180</v>
      </c>
      <c r="D23" s="219">
        <v>-280</v>
      </c>
      <c r="E23" s="217">
        <v>-100</v>
      </c>
      <c r="F23" s="220">
        <v>22</v>
      </c>
      <c r="G23" s="215">
        <f t="shared" si="0"/>
        <v>0</v>
      </c>
      <c r="H23" s="210"/>
    </row>
    <row r="24" spans="1:8" ht="12.75">
      <c r="A24" s="217">
        <v>23</v>
      </c>
      <c r="B24" s="218" t="s">
        <v>54</v>
      </c>
      <c r="C24" s="219">
        <v>40</v>
      </c>
      <c r="D24" s="219">
        <v>-180</v>
      </c>
      <c r="E24" s="217">
        <v>-140</v>
      </c>
      <c r="F24" s="220">
        <v>24</v>
      </c>
      <c r="G24" s="215">
        <f t="shared" si="0"/>
        <v>-1</v>
      </c>
      <c r="H24" s="210"/>
    </row>
    <row r="25" spans="1:8" ht="12.75">
      <c r="A25" s="217">
        <v>24</v>
      </c>
      <c r="B25" s="218" t="s">
        <v>60</v>
      </c>
      <c r="C25" s="219">
        <v>100</v>
      </c>
      <c r="D25" s="219">
        <v>-250</v>
      </c>
      <c r="E25" s="217">
        <v>-150</v>
      </c>
      <c r="F25" s="220">
        <v>23</v>
      </c>
      <c r="G25" s="215">
        <f t="shared" si="0"/>
        <v>1</v>
      </c>
      <c r="H25" s="210"/>
    </row>
    <row r="26" spans="1:8" ht="12.75">
      <c r="A26" s="215"/>
      <c r="B26" s="210"/>
      <c r="C26" s="215"/>
      <c r="D26" s="215"/>
      <c r="E26" s="215"/>
      <c r="F26" s="210"/>
      <c r="G26" s="221">
        <f>SUM(G2:G25)</f>
        <v>0</v>
      </c>
      <c r="H26" s="210" t="s">
        <v>81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5"/>
  <sheetViews>
    <sheetView workbookViewId="0" topLeftCell="A1">
      <pane ySplit="1" topLeftCell="BM2" activePane="bottomLeft" state="frozen"/>
      <selection pane="topLeft" activeCell="O6" sqref="O6"/>
      <selection pane="bottomLeft" activeCell="C3" sqref="C3:C5"/>
    </sheetView>
  </sheetViews>
  <sheetFormatPr defaultColWidth="9.140625" defaultRowHeight="12.75"/>
  <cols>
    <col min="1" max="1" width="11.140625" style="223" bestFit="1" customWidth="1"/>
    <col min="2" max="2" width="13.57421875" style="211" customWidth="1"/>
    <col min="3" max="3" width="7.8515625" style="223" bestFit="1" customWidth="1"/>
    <col min="4" max="4" width="8.57421875" style="223" bestFit="1" customWidth="1"/>
    <col min="5" max="5" width="4.8515625" style="223" bestFit="1" customWidth="1"/>
    <col min="6" max="6" width="5.7109375" style="223" bestFit="1" customWidth="1"/>
    <col min="7" max="7" width="10.8515625" style="223" bestFit="1" customWidth="1"/>
    <col min="8" max="8" width="67.28125" style="211" bestFit="1" customWidth="1"/>
    <col min="9" max="16384" width="8.8515625" style="211" customWidth="1"/>
  </cols>
  <sheetData>
    <row r="1" spans="1:8" ht="12.75">
      <c r="A1" s="209" t="s">
        <v>82</v>
      </c>
      <c r="B1" s="209" t="s">
        <v>73</v>
      </c>
      <c r="C1" s="209" t="s">
        <v>74</v>
      </c>
      <c r="D1" s="209" t="s">
        <v>75</v>
      </c>
      <c r="E1" s="209" t="s">
        <v>76</v>
      </c>
      <c r="F1" s="209" t="s">
        <v>77</v>
      </c>
      <c r="G1" s="209" t="s">
        <v>83</v>
      </c>
      <c r="H1" s="209"/>
    </row>
    <row r="2" spans="1:8" ht="12.75">
      <c r="A2" s="214">
        <v>1</v>
      </c>
      <c r="B2" s="213" t="s">
        <v>40</v>
      </c>
      <c r="C2" s="212">
        <v>970</v>
      </c>
      <c r="D2" s="214">
        <v>-80</v>
      </c>
      <c r="E2" s="214">
        <v>890</v>
      </c>
      <c r="F2" s="214">
        <v>1</v>
      </c>
      <c r="G2" s="224">
        <f aca="true" t="shared" si="0" ref="G2:G7">A2-F2</f>
        <v>0</v>
      </c>
      <c r="H2" s="210"/>
    </row>
    <row r="3" spans="1:8" ht="12.75">
      <c r="A3" s="214">
        <v>2</v>
      </c>
      <c r="B3" s="213" t="s">
        <v>51</v>
      </c>
      <c r="C3" s="212">
        <v>840</v>
      </c>
      <c r="D3" s="214">
        <v>-250</v>
      </c>
      <c r="E3" s="214">
        <v>590</v>
      </c>
      <c r="F3" s="214">
        <v>3</v>
      </c>
      <c r="G3" s="224">
        <f t="shared" si="0"/>
        <v>-1</v>
      </c>
      <c r="H3" s="210"/>
    </row>
    <row r="4" spans="1:8" ht="12.75">
      <c r="A4" s="214">
        <v>3</v>
      </c>
      <c r="B4" s="213" t="s">
        <v>42</v>
      </c>
      <c r="C4" s="212">
        <v>720</v>
      </c>
      <c r="D4" s="214">
        <v>-380</v>
      </c>
      <c r="E4" s="214">
        <v>340</v>
      </c>
      <c r="F4" s="214">
        <v>7</v>
      </c>
      <c r="G4" s="224">
        <f t="shared" si="0"/>
        <v>-4</v>
      </c>
      <c r="H4" s="210"/>
    </row>
    <row r="5" spans="1:8" ht="12.75">
      <c r="A5" s="214">
        <v>4</v>
      </c>
      <c r="B5" s="213" t="s">
        <v>39</v>
      </c>
      <c r="C5" s="212">
        <v>680</v>
      </c>
      <c r="D5" s="214">
        <v>-130</v>
      </c>
      <c r="E5" s="214">
        <v>550</v>
      </c>
      <c r="F5" s="214">
        <v>4</v>
      </c>
      <c r="G5" s="224">
        <f t="shared" si="0"/>
        <v>0</v>
      </c>
      <c r="H5" s="210"/>
    </row>
    <row r="6" spans="1:8" ht="12.75">
      <c r="A6" s="214">
        <v>5</v>
      </c>
      <c r="B6" s="213" t="s">
        <v>53</v>
      </c>
      <c r="C6" s="212">
        <v>510</v>
      </c>
      <c r="D6" s="214">
        <v>-320</v>
      </c>
      <c r="E6" s="214">
        <v>190</v>
      </c>
      <c r="F6" s="214">
        <v>15</v>
      </c>
      <c r="G6" s="225">
        <f t="shared" si="0"/>
        <v>-10</v>
      </c>
      <c r="H6" s="210" t="s">
        <v>84</v>
      </c>
    </row>
    <row r="7" spans="1:8" ht="12.75">
      <c r="A7" s="214">
        <v>6</v>
      </c>
      <c r="B7" s="213" t="s">
        <v>44</v>
      </c>
      <c r="C7" s="212">
        <v>490</v>
      </c>
      <c r="D7" s="214">
        <v>-50</v>
      </c>
      <c r="E7" s="214">
        <v>440</v>
      </c>
      <c r="F7" s="214">
        <v>2</v>
      </c>
      <c r="G7" s="224">
        <f t="shared" si="0"/>
        <v>4</v>
      </c>
      <c r="H7" s="210"/>
    </row>
    <row r="8" spans="1:8" ht="12.75">
      <c r="A8" s="214">
        <v>7</v>
      </c>
      <c r="B8" s="213" t="s">
        <v>57</v>
      </c>
      <c r="C8" s="212">
        <v>480</v>
      </c>
      <c r="D8" s="214">
        <v>-230</v>
      </c>
      <c r="E8" s="214">
        <v>250</v>
      </c>
      <c r="F8" s="214">
        <v>6</v>
      </c>
      <c r="G8" s="224">
        <f aca="true" t="shared" si="1" ref="G8:G25">A8-F8</f>
        <v>1</v>
      </c>
      <c r="H8" s="210"/>
    </row>
    <row r="9" spans="1:8" ht="12.75">
      <c r="A9" s="214">
        <v>8</v>
      </c>
      <c r="B9" s="213" t="s">
        <v>46</v>
      </c>
      <c r="C9" s="212">
        <v>450</v>
      </c>
      <c r="D9" s="214">
        <v>-390</v>
      </c>
      <c r="E9" s="214">
        <v>60</v>
      </c>
      <c r="F9" s="214">
        <v>20</v>
      </c>
      <c r="G9" s="225">
        <f t="shared" si="1"/>
        <v>-12</v>
      </c>
      <c r="H9" s="210" t="s">
        <v>84</v>
      </c>
    </row>
    <row r="10" spans="1:8" ht="12.75">
      <c r="A10" s="214">
        <v>9</v>
      </c>
      <c r="B10" s="213" t="s">
        <v>61</v>
      </c>
      <c r="C10" s="212">
        <v>430</v>
      </c>
      <c r="D10" s="214">
        <v>-110</v>
      </c>
      <c r="E10" s="214">
        <v>320</v>
      </c>
      <c r="F10" s="214">
        <v>8</v>
      </c>
      <c r="G10" s="224">
        <f t="shared" si="1"/>
        <v>1</v>
      </c>
      <c r="H10" s="210"/>
    </row>
    <row r="11" spans="1:8" ht="12.75">
      <c r="A11" s="215">
        <v>10</v>
      </c>
      <c r="B11" s="210" t="s">
        <v>43</v>
      </c>
      <c r="C11" s="221">
        <v>430</v>
      </c>
      <c r="D11" s="215">
        <v>-300</v>
      </c>
      <c r="E11" s="215">
        <v>130</v>
      </c>
      <c r="F11" s="219">
        <v>13</v>
      </c>
      <c r="G11" s="226">
        <f t="shared" si="1"/>
        <v>-3</v>
      </c>
      <c r="H11" s="210"/>
    </row>
    <row r="12" spans="1:8" ht="12.75">
      <c r="A12" s="215">
        <v>11</v>
      </c>
      <c r="B12" s="210" t="s">
        <v>41</v>
      </c>
      <c r="C12" s="221">
        <v>380</v>
      </c>
      <c r="D12" s="215">
        <v>-130</v>
      </c>
      <c r="E12" s="215">
        <v>250</v>
      </c>
      <c r="F12" s="219">
        <v>10</v>
      </c>
      <c r="G12" s="226">
        <f t="shared" si="1"/>
        <v>1</v>
      </c>
      <c r="H12" s="210"/>
    </row>
    <row r="13" spans="1:8" ht="12.75">
      <c r="A13" s="215">
        <v>12</v>
      </c>
      <c r="B13" s="210" t="s">
        <v>56</v>
      </c>
      <c r="C13" s="221">
        <v>340</v>
      </c>
      <c r="D13" s="215">
        <v>-50</v>
      </c>
      <c r="E13" s="215">
        <v>290</v>
      </c>
      <c r="F13" s="219">
        <v>5</v>
      </c>
      <c r="G13" s="227">
        <f t="shared" si="1"/>
        <v>7</v>
      </c>
      <c r="H13" s="210" t="s">
        <v>85</v>
      </c>
    </row>
    <row r="14" spans="1:8" ht="12.75">
      <c r="A14" s="215">
        <v>13</v>
      </c>
      <c r="B14" s="210" t="s">
        <v>49</v>
      </c>
      <c r="C14" s="221">
        <v>340</v>
      </c>
      <c r="D14" s="215">
        <v>-110</v>
      </c>
      <c r="E14" s="215">
        <v>230</v>
      </c>
      <c r="F14" s="219">
        <v>11</v>
      </c>
      <c r="G14" s="226">
        <f t="shared" si="1"/>
        <v>2</v>
      </c>
      <c r="H14" s="210"/>
    </row>
    <row r="15" spans="1:8" ht="12.75">
      <c r="A15" s="215">
        <v>14</v>
      </c>
      <c r="B15" s="210" t="s">
        <v>55</v>
      </c>
      <c r="C15" s="221">
        <v>340</v>
      </c>
      <c r="D15" s="215">
        <v>-210</v>
      </c>
      <c r="E15" s="215">
        <v>130</v>
      </c>
      <c r="F15" s="219">
        <v>13</v>
      </c>
      <c r="G15" s="226">
        <f t="shared" si="1"/>
        <v>1</v>
      </c>
      <c r="H15" s="210"/>
    </row>
    <row r="16" spans="1:8" ht="12.75">
      <c r="A16" s="215">
        <v>15</v>
      </c>
      <c r="B16" s="210" t="s">
        <v>47</v>
      </c>
      <c r="C16" s="221">
        <v>330</v>
      </c>
      <c r="D16" s="215">
        <v>-40</v>
      </c>
      <c r="E16" s="215">
        <v>290</v>
      </c>
      <c r="F16" s="219">
        <v>9</v>
      </c>
      <c r="G16" s="227">
        <f t="shared" si="1"/>
        <v>6</v>
      </c>
      <c r="H16" s="210" t="s">
        <v>85</v>
      </c>
    </row>
    <row r="17" spans="1:8" ht="12.75">
      <c r="A17" s="215">
        <v>16</v>
      </c>
      <c r="B17" s="210" t="s">
        <v>48</v>
      </c>
      <c r="C17" s="221">
        <v>260</v>
      </c>
      <c r="D17" s="215">
        <v>-80</v>
      </c>
      <c r="E17" s="215">
        <v>180</v>
      </c>
      <c r="F17" s="219">
        <v>16</v>
      </c>
      <c r="G17" s="226">
        <f t="shared" si="1"/>
        <v>0</v>
      </c>
      <c r="H17" s="210"/>
    </row>
    <row r="18" spans="1:8" ht="12.75">
      <c r="A18" s="215">
        <v>17</v>
      </c>
      <c r="B18" s="210" t="s">
        <v>52</v>
      </c>
      <c r="C18" s="221">
        <v>190</v>
      </c>
      <c r="D18" s="215">
        <v>0</v>
      </c>
      <c r="E18" s="215">
        <v>190</v>
      </c>
      <c r="F18" s="219">
        <v>12</v>
      </c>
      <c r="G18" s="227">
        <f t="shared" si="1"/>
        <v>5</v>
      </c>
      <c r="H18" s="210" t="s">
        <v>85</v>
      </c>
    </row>
    <row r="19" spans="1:8" ht="12.75">
      <c r="A19" s="215">
        <v>18</v>
      </c>
      <c r="B19" s="210" t="s">
        <v>45</v>
      </c>
      <c r="C19" s="221">
        <v>180</v>
      </c>
      <c r="D19" s="215">
        <v>-260</v>
      </c>
      <c r="E19" s="215">
        <v>-80</v>
      </c>
      <c r="F19" s="219">
        <v>17</v>
      </c>
      <c r="G19" s="226">
        <f t="shared" si="1"/>
        <v>1</v>
      </c>
      <c r="H19" s="210"/>
    </row>
    <row r="20" spans="1:8" ht="12.75">
      <c r="A20" s="215">
        <v>19</v>
      </c>
      <c r="B20" s="210" t="s">
        <v>50</v>
      </c>
      <c r="C20" s="221">
        <v>180</v>
      </c>
      <c r="D20" s="215">
        <v>-90</v>
      </c>
      <c r="E20" s="215">
        <v>90</v>
      </c>
      <c r="F20" s="219">
        <v>18</v>
      </c>
      <c r="G20" s="226">
        <f t="shared" si="1"/>
        <v>1</v>
      </c>
      <c r="H20" s="210"/>
    </row>
    <row r="21" spans="1:8" ht="12.75">
      <c r="A21" s="215">
        <v>20</v>
      </c>
      <c r="B21" s="210" t="s">
        <v>38</v>
      </c>
      <c r="C21" s="221">
        <v>180</v>
      </c>
      <c r="D21" s="215">
        <v>-280</v>
      </c>
      <c r="E21" s="215">
        <v>-100</v>
      </c>
      <c r="F21" s="219">
        <v>22</v>
      </c>
      <c r="G21" s="226">
        <f t="shared" si="1"/>
        <v>-2</v>
      </c>
      <c r="H21" s="210"/>
    </row>
    <row r="22" spans="1:8" ht="12.75">
      <c r="A22" s="215">
        <v>21</v>
      </c>
      <c r="B22" s="210" t="s">
        <v>60</v>
      </c>
      <c r="C22" s="221">
        <v>100</v>
      </c>
      <c r="D22" s="215">
        <v>-250</v>
      </c>
      <c r="E22" s="215">
        <v>-150</v>
      </c>
      <c r="F22" s="219">
        <v>23</v>
      </c>
      <c r="G22" s="226">
        <f t="shared" si="1"/>
        <v>-2</v>
      </c>
      <c r="H22" s="210"/>
    </row>
    <row r="23" spans="1:8" ht="12.75">
      <c r="A23" s="215">
        <v>22</v>
      </c>
      <c r="B23" s="210" t="s">
        <v>58</v>
      </c>
      <c r="C23" s="221">
        <v>60</v>
      </c>
      <c r="D23" s="215">
        <v>-140</v>
      </c>
      <c r="E23" s="215">
        <v>-80</v>
      </c>
      <c r="F23" s="219">
        <v>19</v>
      </c>
      <c r="G23" s="226">
        <f t="shared" si="1"/>
        <v>3</v>
      </c>
      <c r="H23" s="210"/>
    </row>
    <row r="24" spans="1:8" ht="12.75">
      <c r="A24" s="215">
        <v>23</v>
      </c>
      <c r="B24" s="210" t="s">
        <v>54</v>
      </c>
      <c r="C24" s="221">
        <v>40</v>
      </c>
      <c r="D24" s="215">
        <v>-180</v>
      </c>
      <c r="E24" s="215">
        <v>-140</v>
      </c>
      <c r="F24" s="219">
        <v>24</v>
      </c>
      <c r="G24" s="226">
        <f t="shared" si="1"/>
        <v>-1</v>
      </c>
      <c r="H24" s="210"/>
    </row>
    <row r="25" spans="1:8" ht="12.75">
      <c r="A25" s="215">
        <v>24</v>
      </c>
      <c r="B25" s="210" t="s">
        <v>59</v>
      </c>
      <c r="C25" s="221">
        <v>0</v>
      </c>
      <c r="D25" s="215">
        <v>-80</v>
      </c>
      <c r="E25" s="215">
        <v>-80</v>
      </c>
      <c r="F25" s="219">
        <v>21</v>
      </c>
      <c r="G25" s="226">
        <f t="shared" si="1"/>
        <v>3</v>
      </c>
      <c r="H25" s="210"/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A.Ivanov</dc:creator>
  <cp:keywords/>
  <dc:description/>
  <cp:lastModifiedBy>Alex Pokras</cp:lastModifiedBy>
  <cp:lastPrinted>2004-12-18T05:29:41Z</cp:lastPrinted>
  <dcterms:created xsi:type="dcterms:W3CDTF">2004-08-27T15:59:44Z</dcterms:created>
  <dcterms:modified xsi:type="dcterms:W3CDTF">2005-01-10T07:28:15Z</dcterms:modified>
  <cp:category/>
  <cp:version/>
  <cp:contentType/>
  <cp:contentStatus/>
</cp:coreProperties>
</file>